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7235" windowHeight="8730" activeTab="0"/>
  </bookViews>
  <sheets>
    <sheet name="Плевен" sheetId="1" r:id="rId1"/>
    <sheet name="Обобщение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<sst xmlns="http://schemas.openxmlformats.org/spreadsheetml/2006/main" count="574" uniqueCount="85">
  <si>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</si>
  <si>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</si>
  <si>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</si>
  <si>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</si>
  <si>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</si>
  <si>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</si>
  <si>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</si>
  <si>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</si>
  <si>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</si>
  <si>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</si>
  <si>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</si>
  <si>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</si>
  <si>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</si>
  <si>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</si>
  <si>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</si>
  <si>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</si>
  <si>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</si>
  <si>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</si>
  <si>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</si>
  <si>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</si>
  <si>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</si>
  <si>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</si>
  <si>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</si>
  <si>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</si>
  <si>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</si>
  <si>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</si>
  <si>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</si>
  <si>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</si>
  <si>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Дължима лихва за отчисленията по чл. 20 от Наредба №7</t>
  </si>
  <si>
    <t>Натрупана лихва за отчисленията по чл. 64 от ЗУО</t>
  </si>
  <si>
    <t>Изразходени средства (лв.)</t>
  </si>
  <si>
    <t>Депонирани количества НО, за които отчисленията по чл. 20 от Наредба №7 се увеличават с 15 на сто</t>
  </si>
  <si>
    <t>Дължими отчисления по чл. 20, ал. 3 от Наредба № 7 (лв.)</t>
  </si>
  <si>
    <t>чл. 60 от ЗУО</t>
  </si>
  <si>
    <t>чл. 64 от ЗУО</t>
  </si>
  <si>
    <t xml:space="preserve">Постъпили в сметката на РИОСВ отчисления </t>
  </si>
  <si>
    <t>Остава да постъпят по чл. 60 от ЗУО (лв.)</t>
  </si>
  <si>
    <t>Остава да постъпят по чл. 64 от ЗУО (лв.)</t>
  </si>
  <si>
    <t>Регионално депо Ловеч</t>
  </si>
  <si>
    <t>Априлци</t>
  </si>
  <si>
    <t xml:space="preserve">Троян  </t>
  </si>
  <si>
    <t xml:space="preserve">други </t>
  </si>
  <si>
    <t>в т.ч.</t>
  </si>
  <si>
    <t>Ловеч</t>
  </si>
  <si>
    <t>Летница</t>
  </si>
  <si>
    <t>Угърчин</t>
  </si>
  <si>
    <t>Други</t>
  </si>
  <si>
    <t>по чл. 64 от  ЗУО (лв/тон)</t>
  </si>
  <si>
    <t>Регионално депо Луковит</t>
  </si>
  <si>
    <t>Луковит, Тетевен, Червен бряг, Ябланица, Роман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</si>
  <si>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</si>
  <si>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</si>
  <si>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</si>
  <si>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</si>
  <si>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</si>
  <si>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</si>
  <si>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</t>
  </si>
  <si>
    <t>Никопол, Белене, Левски, Павликени, Свищов</t>
  </si>
  <si>
    <t>Регионално депо Плевен</t>
  </si>
  <si>
    <t>Белене</t>
  </si>
  <si>
    <t>Левски</t>
  </si>
  <si>
    <t xml:space="preserve"> Павликени</t>
  </si>
  <si>
    <t xml:space="preserve">Никопол </t>
  </si>
  <si>
    <t>Свищов</t>
  </si>
  <si>
    <t>Гулянци</t>
  </si>
  <si>
    <t>Долни Дъбник</t>
  </si>
  <si>
    <t>Долна Митрополия</t>
  </si>
  <si>
    <t>Искър</t>
  </si>
  <si>
    <t>Пордим</t>
  </si>
  <si>
    <t xml:space="preserve">Троян  Априлци </t>
  </si>
  <si>
    <t>Регионално депо Троян Априлци - общо</t>
  </si>
  <si>
    <t xml:space="preserve">Ловеч,   Летница,  Угърчин </t>
  </si>
  <si>
    <t>Регионално депо Ловеч - общо</t>
  </si>
  <si>
    <t>общо</t>
  </si>
  <si>
    <t xml:space="preserve">Плевен, Гулянци, Д.Дъбник, Д.Митрополия, Искър, Пордим </t>
  </si>
  <si>
    <t>Kоличества депонирани отпадъци на действащите регионални депа в обхвата на РИОСВ Плевен; заплатени отчисления за депониране, съгласно чл. 60 и чл. 64 от ЗУО по общини  и натрупани суми от отчисленията за периода до юни 2017г.</t>
  </si>
  <si>
    <t xml:space="preserve"> </t>
  </si>
  <si>
    <t xml:space="preserve">  </t>
  </si>
  <si>
    <r>
      <t>34920 лв. - Закупуване транспортно-подемна техника, обезпечаваща функционирането на общинската система за управление на отпадъците</t>
    </r>
    <r>
      <rPr>
        <sz val="9"/>
        <color indexed="8"/>
        <rFont val="Times New Roman"/>
        <family val="1"/>
      </rPr>
      <t xml:space="preserve"> </t>
    </r>
  </si>
  <si>
    <t>Количество (тонове)</t>
  </si>
  <si>
    <t>Kоличества депонирани отпадъци на действащите депа в обхвата на РИОСВ Плевен и заплатени отчисления за депониране, съгласно чл. 60 и чл. 64 от ЗУО по общини за периода януари ÷ декември 2018г. Натрупани суми от отчисленията за периода 2011г. ÷ 2019г.</t>
  </si>
  <si>
    <t>2011 - 31.12.2018г.</t>
  </si>
  <si>
    <t>4.4.16 - 31.12.2018г.</t>
  </si>
  <si>
    <t>7.6.16 - 31.12.2018г.</t>
  </si>
  <si>
    <t>12.9.16 - 31.12.2018г.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</si>
</sst>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[$€-2]\ #,##0.00_);[Red]\([$€-2]\ #,##0.00\)"/>
  </numFmts>
  <fonts count="6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4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6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172" fontId="6" fillId="0" borderId="18" xfId="0" applyNumberFormat="1" applyFont="1" applyBorder="1" applyAlignment="1">
      <alignment horizontal="right" vertical="center"/>
    </xf>
    <xf numFmtId="172" fontId="6" fillId="0" borderId="14" xfId="0" applyNumberFormat="1" applyFont="1" applyBorder="1" applyAlignment="1">
      <alignment horizontal="right" vertical="center"/>
    </xf>
    <xf numFmtId="172" fontId="6" fillId="0" borderId="18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2" fontId="6" fillId="0" borderId="20" xfId="0" applyNumberFormat="1" applyFont="1" applyBorder="1" applyAlignment="1">
      <alignment horizontal="right" vertical="center"/>
    </xf>
    <xf numFmtId="172" fontId="6" fillId="0" borderId="20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72" fontId="9" fillId="0" borderId="18" xfId="0" applyNumberFormat="1" applyFont="1" applyBorder="1" applyAlignment="1">
      <alignment vertical="center"/>
    </xf>
    <xf numFmtId="172" fontId="9" fillId="0" borderId="19" xfId="0" applyNumberFormat="1" applyFont="1" applyBorder="1" applyAlignment="1">
      <alignment vertical="center"/>
    </xf>
    <xf numFmtId="0" fontId="2" fillId="34" borderId="12" xfId="0" applyFont="1" applyFill="1" applyBorder="1" applyAlignment="1">
      <alignment/>
    </xf>
    <xf numFmtId="0" fontId="7" fillId="38" borderId="23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 applyProtection="1">
      <alignment horizontal="center" vertical="center" wrapText="1"/>
      <protection locked="0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6" fillId="37" borderId="26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0" fontId="11" fillId="33" borderId="2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0" fontId="12" fillId="38" borderId="25" xfId="0" applyFont="1" applyFill="1" applyBorder="1" applyAlignment="1">
      <alignment horizontal="center" vertical="center" wrapText="1"/>
    </xf>
    <xf numFmtId="4" fontId="7" fillId="38" borderId="25" xfId="0" applyNumberFormat="1" applyFont="1" applyFill="1" applyBorder="1" applyAlignment="1">
      <alignment horizontal="center" vertical="center" wrapText="1"/>
    </xf>
    <xf numFmtId="4" fontId="7" fillId="38" borderId="24" xfId="0" applyNumberFormat="1" applyFont="1" applyFill="1" applyBorder="1" applyAlignment="1">
      <alignment horizontal="center" vertical="center" wrapText="1"/>
    </xf>
    <xf numFmtId="4" fontId="7" fillId="39" borderId="25" xfId="0" applyNumberFormat="1" applyFont="1" applyFill="1" applyBorder="1" applyAlignment="1">
      <alignment horizontal="center" vertical="center" wrapText="1"/>
    </xf>
    <xf numFmtId="4" fontId="7" fillId="39" borderId="23" xfId="0" applyNumberFormat="1" applyFont="1" applyFill="1" applyBorder="1" applyAlignment="1">
      <alignment horizontal="center" vertical="center" wrapText="1"/>
    </xf>
    <xf numFmtId="4" fontId="5" fillId="39" borderId="25" xfId="0" applyNumberFormat="1" applyFont="1" applyFill="1" applyBorder="1" applyAlignment="1">
      <alignment horizontal="center" vertical="center" wrapText="1"/>
    </xf>
    <xf numFmtId="4" fontId="5" fillId="39" borderId="23" xfId="0" applyNumberFormat="1" applyFont="1" applyFill="1" applyBorder="1" applyAlignment="1">
      <alignment horizontal="center" vertical="center" wrapText="1"/>
    </xf>
    <xf numFmtId="4" fontId="5" fillId="38" borderId="25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0" fillId="40" borderId="13" xfId="0" applyFill="1" applyBorder="1" applyAlignment="1">
      <alignment/>
    </xf>
    <xf numFmtId="0" fontId="0" fillId="40" borderId="13" xfId="0" applyFill="1" applyBorder="1" applyAlignment="1">
      <alignment wrapText="1"/>
    </xf>
    <xf numFmtId="2" fontId="0" fillId="40" borderId="13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41" borderId="13" xfId="0" applyFill="1" applyBorder="1" applyAlignment="1">
      <alignment/>
    </xf>
    <xf numFmtId="0" fontId="0" fillId="41" borderId="13" xfId="0" applyFill="1" applyBorder="1" applyAlignment="1">
      <alignment wrapText="1"/>
    </xf>
    <xf numFmtId="2" fontId="0" fillId="41" borderId="13" xfId="0" applyNumberFormat="1" applyFill="1" applyBorder="1" applyAlignment="1">
      <alignment/>
    </xf>
    <xf numFmtId="0" fontId="0" fillId="41" borderId="0" xfId="0" applyFill="1" applyAlignment="1">
      <alignment/>
    </xf>
    <xf numFmtId="0" fontId="0" fillId="42" borderId="13" xfId="0" applyFill="1" applyBorder="1" applyAlignment="1">
      <alignment/>
    </xf>
    <xf numFmtId="0" fontId="0" fillId="42" borderId="13" xfId="0" applyFill="1" applyBorder="1" applyAlignment="1">
      <alignment wrapText="1"/>
    </xf>
    <xf numFmtId="2" fontId="0" fillId="42" borderId="13" xfId="0" applyNumberFormat="1" applyFill="1" applyBorder="1" applyAlignment="1">
      <alignment/>
    </xf>
    <xf numFmtId="0" fontId="0" fillId="42" borderId="0" xfId="0" applyFill="1" applyAlignment="1">
      <alignment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 wrapText="1"/>
    </xf>
    <xf numFmtId="2" fontId="0" fillId="43" borderId="13" xfId="0" applyNumberFormat="1" applyFill="1" applyBorder="1" applyAlignment="1">
      <alignment/>
    </xf>
    <xf numFmtId="0" fontId="0" fillId="43" borderId="0" xfId="0" applyFill="1" applyAlignment="1">
      <alignment/>
    </xf>
    <xf numFmtId="0" fontId="0" fillId="44" borderId="13" xfId="0" applyFill="1" applyBorder="1" applyAlignment="1">
      <alignment/>
    </xf>
    <xf numFmtId="0" fontId="0" fillId="44" borderId="13" xfId="0" applyFill="1" applyBorder="1" applyAlignment="1">
      <alignment wrapText="1"/>
    </xf>
    <xf numFmtId="2" fontId="0" fillId="44" borderId="13" xfId="0" applyNumberFormat="1" applyFill="1" applyBorder="1" applyAlignment="1">
      <alignment/>
    </xf>
    <xf numFmtId="0" fontId="0" fillId="44" borderId="0" xfId="0" applyFill="1" applyAlignment="1">
      <alignment/>
    </xf>
    <xf numFmtId="4" fontId="9" fillId="0" borderId="15" xfId="0" applyNumberFormat="1" applyFont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4" fontId="7" fillId="41" borderId="25" xfId="0" applyNumberFormat="1" applyFont="1" applyFill="1" applyBorder="1" applyAlignment="1">
      <alignment horizontal="center" vertical="center" wrapText="1"/>
    </xf>
    <xf numFmtId="4" fontId="7" fillId="41" borderId="24" xfId="0" applyNumberFormat="1" applyFont="1" applyFill="1" applyBorder="1" applyAlignment="1">
      <alignment horizontal="center" vertical="center" wrapText="1"/>
    </xf>
    <xf numFmtId="0" fontId="18" fillId="41" borderId="25" xfId="0" applyFont="1" applyFill="1" applyBorder="1" applyAlignment="1">
      <alignment horizontal="center" vertical="center" wrapText="1"/>
    </xf>
    <xf numFmtId="4" fontId="19" fillId="41" borderId="25" xfId="0" applyNumberFormat="1" applyFont="1" applyFill="1" applyBorder="1" applyAlignment="1">
      <alignment horizontal="center" vertical="center" wrapText="1"/>
    </xf>
    <xf numFmtId="4" fontId="19" fillId="41" borderId="24" xfId="0" applyNumberFormat="1" applyFont="1" applyFill="1" applyBorder="1" applyAlignment="1">
      <alignment horizontal="center" vertical="center" wrapText="1"/>
    </xf>
    <xf numFmtId="0" fontId="19" fillId="41" borderId="24" xfId="0" applyFont="1" applyFill="1" applyBorder="1" applyAlignment="1">
      <alignment horizontal="center" vertical="center" wrapText="1"/>
    </xf>
    <xf numFmtId="4" fontId="5" fillId="41" borderId="25" xfId="0" applyNumberFormat="1" applyFont="1" applyFill="1" applyBorder="1" applyAlignment="1">
      <alignment horizontal="center" vertical="center" wrapText="1"/>
    </xf>
    <xf numFmtId="4" fontId="5" fillId="41" borderId="24" xfId="0" applyNumberFormat="1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172" fontId="22" fillId="33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33" borderId="13" xfId="0" applyFont="1" applyFill="1" applyBorder="1" applyAlignment="1">
      <alignment/>
    </xf>
    <xf numFmtId="4" fontId="6" fillId="0" borderId="15" xfId="0" applyNumberFormat="1" applyFont="1" applyFill="1" applyBorder="1" applyAlignment="1">
      <alignment vertical="center"/>
    </xf>
    <xf numFmtId="172" fontId="9" fillId="0" borderId="18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45" borderId="35" xfId="0" applyFont="1" applyFill="1" applyBorder="1" applyAlignment="1">
      <alignment horizontal="left" vertical="top" wrapText="1"/>
    </xf>
    <xf numFmtId="0" fontId="10" fillId="45" borderId="36" xfId="0" applyFont="1" applyFill="1" applyBorder="1" applyAlignment="1">
      <alignment horizontal="left" vertical="top" wrapText="1"/>
    </xf>
    <xf numFmtId="0" fontId="10" fillId="45" borderId="37" xfId="0" applyFont="1" applyFill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" fillId="46" borderId="23" xfId="0" applyFont="1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horizontal="center" vertical="center" wrapText="1"/>
    </xf>
    <xf numFmtId="0" fontId="5" fillId="46" borderId="28" xfId="0" applyFont="1" applyFill="1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6" fillId="46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left" vertical="top" wrapText="1"/>
    </xf>
    <xf numFmtId="0" fontId="9" fillId="45" borderId="36" xfId="0" applyFont="1" applyFill="1" applyBorder="1" applyAlignment="1">
      <alignment horizontal="left" vertical="top" wrapText="1"/>
    </xf>
    <xf numFmtId="0" fontId="9" fillId="45" borderId="37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2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3" width="13.57421875" style="0" customWidth="1"/>
    <col min="4" max="4" width="9.57421875" style="0" customWidth="1"/>
    <col min="5" max="5" width="11.8515625" style="0" customWidth="1"/>
    <col min="6" max="6" width="8.421875" style="0" customWidth="1"/>
    <col min="7" max="7" width="8.28125" style="0" customWidth="1"/>
    <col min="8" max="8" width="12.8515625" style="0" customWidth="1"/>
    <col min="9" max="9" width="13.8515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2.421875" style="0" customWidth="1"/>
    <col min="14" max="14" width="13.57421875" style="0" customWidth="1"/>
    <col min="15" max="15" width="11.421875" style="0" customWidth="1"/>
    <col min="17" max="17" width="29.57421875" style="0" customWidth="1"/>
    <col min="18" max="18" width="13.8515625" style="0" customWidth="1"/>
    <col min="19" max="19" width="10.00390625" style="0" customWidth="1"/>
  </cols>
  <sheetData>
    <row r="1" spans="2:19" ht="30" customHeight="1" thickBot="1">
      <c r="B1" s="127" t="s">
        <v>80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34"/>
    </row>
    <row r="2" spans="1:19" ht="16.5" thickBot="1">
      <c r="A2" s="1"/>
      <c r="B2" s="2" t="s">
        <v>0</v>
      </c>
      <c r="C2" s="178" t="s">
        <v>26</v>
      </c>
      <c r="D2" s="179"/>
      <c r="E2" s="3"/>
      <c r="F2" s="4"/>
      <c r="G2" s="5"/>
      <c r="H2" s="4"/>
      <c r="I2" s="4"/>
      <c r="J2" s="5"/>
      <c r="K2" s="5"/>
      <c r="L2" s="5"/>
      <c r="M2" s="4"/>
      <c r="N2" s="4"/>
      <c r="O2" s="4"/>
      <c r="P2" s="4"/>
      <c r="Q2" s="4"/>
      <c r="R2" s="4"/>
      <c r="S2" s="4"/>
    </row>
    <row r="3" spans="1:19" ht="12.75" customHeight="1">
      <c r="A3" s="118" t="s">
        <v>1</v>
      </c>
      <c r="B3" s="118" t="s">
        <v>2</v>
      </c>
      <c r="C3" s="181" t="s">
        <v>3</v>
      </c>
      <c r="D3" s="184" t="s">
        <v>4</v>
      </c>
      <c r="E3" s="185"/>
      <c r="F3" s="163" t="s">
        <v>5</v>
      </c>
      <c r="G3" s="164"/>
      <c r="H3" s="146" t="s">
        <v>35</v>
      </c>
      <c r="I3" s="147"/>
      <c r="J3" s="169" t="s">
        <v>6</v>
      </c>
      <c r="K3" s="172" t="s">
        <v>7</v>
      </c>
      <c r="L3" s="143" t="s">
        <v>8</v>
      </c>
      <c r="M3" s="158" t="s">
        <v>36</v>
      </c>
      <c r="N3" s="158" t="s">
        <v>37</v>
      </c>
      <c r="O3" s="152" t="s">
        <v>28</v>
      </c>
      <c r="P3" s="152" t="s">
        <v>29</v>
      </c>
      <c r="Q3" s="152" t="s">
        <v>30</v>
      </c>
      <c r="R3" s="175" t="s">
        <v>31</v>
      </c>
      <c r="S3" s="152" t="s">
        <v>32</v>
      </c>
    </row>
    <row r="4" spans="1:19" ht="12.75">
      <c r="A4" s="119"/>
      <c r="B4" s="113"/>
      <c r="C4" s="182"/>
      <c r="D4" s="186"/>
      <c r="E4" s="187"/>
      <c r="F4" s="165"/>
      <c r="G4" s="166"/>
      <c r="H4" s="148"/>
      <c r="I4" s="149"/>
      <c r="J4" s="170"/>
      <c r="K4" s="173"/>
      <c r="L4" s="144"/>
      <c r="M4" s="159"/>
      <c r="N4" s="161"/>
      <c r="O4" s="153"/>
      <c r="P4" s="153"/>
      <c r="Q4" s="153"/>
      <c r="R4" s="176"/>
      <c r="S4" s="153"/>
    </row>
    <row r="5" spans="1:19" ht="13.5" customHeight="1" thickBot="1">
      <c r="A5" s="119"/>
      <c r="B5" s="113"/>
      <c r="C5" s="182"/>
      <c r="D5" s="188"/>
      <c r="E5" s="189"/>
      <c r="F5" s="167"/>
      <c r="G5" s="168"/>
      <c r="H5" s="150"/>
      <c r="I5" s="151"/>
      <c r="J5" s="170"/>
      <c r="K5" s="173"/>
      <c r="L5" s="144"/>
      <c r="M5" s="159"/>
      <c r="N5" s="161"/>
      <c r="O5" s="153"/>
      <c r="P5" s="153"/>
      <c r="Q5" s="153"/>
      <c r="R5" s="176"/>
      <c r="S5" s="153"/>
    </row>
    <row r="6" spans="1:19" ht="45" customHeight="1" thickBot="1">
      <c r="A6" s="180"/>
      <c r="B6" s="114"/>
      <c r="C6" s="183"/>
      <c r="D6" s="6" t="s">
        <v>9</v>
      </c>
      <c r="E6" s="7" t="s">
        <v>79</v>
      </c>
      <c r="F6" s="8" t="s">
        <v>11</v>
      </c>
      <c r="G6" s="42" t="s">
        <v>47</v>
      </c>
      <c r="H6" s="8" t="s">
        <v>33</v>
      </c>
      <c r="I6" s="42" t="s">
        <v>34</v>
      </c>
      <c r="J6" s="171"/>
      <c r="K6" s="174"/>
      <c r="L6" s="145"/>
      <c r="M6" s="160"/>
      <c r="N6" s="162"/>
      <c r="O6" s="154"/>
      <c r="P6" s="154"/>
      <c r="Q6" s="154"/>
      <c r="R6" s="177"/>
      <c r="S6" s="154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/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ht="13.5" thickBot="1">
      <c r="A8" s="35"/>
      <c r="B8" s="51" t="s">
        <v>81</v>
      </c>
      <c r="C8" s="36"/>
      <c r="D8" s="37"/>
      <c r="E8" s="54">
        <v>72083.92</v>
      </c>
      <c r="F8" s="36">
        <v>2.93</v>
      </c>
      <c r="G8" s="38"/>
      <c r="H8" s="54">
        <v>171273.02999999997</v>
      </c>
      <c r="I8" s="55">
        <v>1552207.2800000003</v>
      </c>
      <c r="J8" s="84">
        <v>171273.039</v>
      </c>
      <c r="K8" s="85">
        <v>1552207.2800000003</v>
      </c>
      <c r="L8" s="36">
        <v>1723480.2</v>
      </c>
      <c r="M8" s="45"/>
      <c r="N8" s="45"/>
      <c r="O8" s="40"/>
      <c r="P8" s="41"/>
      <c r="Q8" s="41"/>
      <c r="R8" s="41"/>
      <c r="S8" s="41"/>
    </row>
    <row r="9" spans="1:19" ht="13.5" thickBot="1">
      <c r="A9" s="115">
        <v>1</v>
      </c>
      <c r="B9" s="118" t="s">
        <v>70</v>
      </c>
      <c r="C9" s="155" t="s">
        <v>69</v>
      </c>
      <c r="D9" s="11" t="s">
        <v>13</v>
      </c>
      <c r="E9" s="46">
        <v>414.2</v>
      </c>
      <c r="F9" s="124">
        <v>5.55</v>
      </c>
      <c r="G9" s="107">
        <v>57</v>
      </c>
      <c r="H9" s="14">
        <v>2298.81</v>
      </c>
      <c r="I9" s="15">
        <v>23609.4</v>
      </c>
      <c r="J9" s="12">
        <f>(E9*F9)</f>
        <v>2298.81</v>
      </c>
      <c r="K9" s="13">
        <f>SUM(G9*E9)</f>
        <v>23609.399999999998</v>
      </c>
      <c r="L9" s="12">
        <f>SUM(J9,K9)</f>
        <v>25908.21</v>
      </c>
      <c r="M9" s="17">
        <f aca="true" t="shared" si="0" ref="M9:N14">SUM(J9-H9)</f>
        <v>0</v>
      </c>
      <c r="N9" s="16">
        <f t="shared" si="0"/>
        <v>-3.637978807091713E-12</v>
      </c>
      <c r="O9" s="16"/>
      <c r="P9" s="16"/>
      <c r="Q9" s="110"/>
      <c r="R9" s="16"/>
      <c r="S9" s="17"/>
    </row>
    <row r="10" spans="1:19" ht="13.5" thickBot="1">
      <c r="A10" s="116"/>
      <c r="B10" s="119"/>
      <c r="C10" s="156"/>
      <c r="D10" s="11" t="s">
        <v>14</v>
      </c>
      <c r="E10" s="46">
        <v>468.34</v>
      </c>
      <c r="F10" s="125"/>
      <c r="G10" s="108"/>
      <c r="H10" s="18">
        <v>2599.29</v>
      </c>
      <c r="I10" s="19">
        <v>26695.38</v>
      </c>
      <c r="J10" s="16">
        <f>(E10*F9)</f>
        <v>2599.287</v>
      </c>
      <c r="K10" s="17">
        <f>SUM(E10*G9)</f>
        <v>26695.379999999997</v>
      </c>
      <c r="L10" s="16">
        <f>SUM(J10,K10)</f>
        <v>29294.666999999998</v>
      </c>
      <c r="M10" s="17">
        <f t="shared" si="0"/>
        <v>-0.003000000000156433</v>
      </c>
      <c r="N10" s="16">
        <f t="shared" si="0"/>
        <v>-3.637978807091713E-12</v>
      </c>
      <c r="O10" s="16"/>
      <c r="P10" s="16"/>
      <c r="Q10" s="111"/>
      <c r="R10" s="16"/>
      <c r="S10" s="17"/>
    </row>
    <row r="11" spans="1:19" ht="13.5" thickBot="1">
      <c r="A11" s="116"/>
      <c r="B11" s="119"/>
      <c r="C11" s="156"/>
      <c r="D11" s="11" t="s">
        <v>15</v>
      </c>
      <c r="E11" s="46">
        <v>494.3</v>
      </c>
      <c r="F11" s="125"/>
      <c r="G11" s="108"/>
      <c r="H11" s="18">
        <v>2743.37</v>
      </c>
      <c r="I11" s="19">
        <v>28175.1</v>
      </c>
      <c r="J11" s="16">
        <f>(E11*F9)</f>
        <v>2743.365</v>
      </c>
      <c r="K11" s="17">
        <f>SUM(E11*G9)</f>
        <v>28175.100000000002</v>
      </c>
      <c r="L11" s="16">
        <f aca="true" t="shared" si="1" ref="L11:L19">SUM(J11,K11)</f>
        <v>30918.465000000004</v>
      </c>
      <c r="M11" s="17">
        <f t="shared" si="0"/>
        <v>-0.005000000000109139</v>
      </c>
      <c r="N11" s="16">
        <f t="shared" si="0"/>
        <v>3.637978807091713E-12</v>
      </c>
      <c r="O11" s="16"/>
      <c r="P11" s="16"/>
      <c r="Q11" s="111"/>
      <c r="R11" s="16"/>
      <c r="S11" s="17"/>
    </row>
    <row r="12" spans="1:19" ht="13.5" thickBot="1">
      <c r="A12" s="116"/>
      <c r="B12" s="119"/>
      <c r="C12" s="156"/>
      <c r="D12" s="11" t="s">
        <v>16</v>
      </c>
      <c r="E12" s="46">
        <v>535.98</v>
      </c>
      <c r="F12" s="125"/>
      <c r="G12" s="108"/>
      <c r="H12" s="18">
        <v>2974.69</v>
      </c>
      <c r="I12" s="19">
        <v>30550.86</v>
      </c>
      <c r="J12" s="16">
        <f>(E12*F9)</f>
        <v>2974.689</v>
      </c>
      <c r="K12" s="17">
        <f>SUM(E12*G9)</f>
        <v>30550.86</v>
      </c>
      <c r="L12" s="16">
        <f t="shared" si="1"/>
        <v>33525.549</v>
      </c>
      <c r="M12" s="17">
        <f t="shared" si="0"/>
        <v>-0.0010000000002037268</v>
      </c>
      <c r="N12" s="16">
        <f t="shared" si="0"/>
        <v>0</v>
      </c>
      <c r="O12" s="16"/>
      <c r="P12" s="16"/>
      <c r="Q12" s="111"/>
      <c r="R12" s="16"/>
      <c r="S12" s="17"/>
    </row>
    <row r="13" spans="1:19" ht="13.5" thickBot="1">
      <c r="A13" s="116"/>
      <c r="B13" s="119"/>
      <c r="C13" s="156"/>
      <c r="D13" s="11" t="s">
        <v>17</v>
      </c>
      <c r="E13" s="46">
        <v>539.8</v>
      </c>
      <c r="F13" s="125"/>
      <c r="G13" s="108"/>
      <c r="H13" s="18">
        <v>2995.89</v>
      </c>
      <c r="I13" s="19">
        <v>30768.6</v>
      </c>
      <c r="J13" s="16">
        <f>(E13*F9)</f>
        <v>2995.89</v>
      </c>
      <c r="K13" s="17">
        <f>SUM(E13*G9)</f>
        <v>30768.6</v>
      </c>
      <c r="L13" s="16">
        <f t="shared" si="1"/>
        <v>33764.49</v>
      </c>
      <c r="M13" s="17">
        <f t="shared" si="0"/>
        <v>0</v>
      </c>
      <c r="N13" s="16">
        <f t="shared" si="0"/>
        <v>0</v>
      </c>
      <c r="O13" s="16"/>
      <c r="P13" s="16"/>
      <c r="Q13" s="111"/>
      <c r="R13" s="16"/>
      <c r="S13" s="17"/>
    </row>
    <row r="14" spans="1:19" ht="13.5" thickBot="1">
      <c r="A14" s="116"/>
      <c r="B14" s="120"/>
      <c r="C14" s="156"/>
      <c r="D14" s="11" t="s">
        <v>18</v>
      </c>
      <c r="E14" s="46">
        <v>530.94</v>
      </c>
      <c r="F14" s="125"/>
      <c r="G14" s="108"/>
      <c r="H14" s="18">
        <v>2946.72</v>
      </c>
      <c r="I14" s="19">
        <v>30263.58</v>
      </c>
      <c r="J14" s="16">
        <f>(E14*F9)</f>
        <v>2946.717</v>
      </c>
      <c r="K14" s="17">
        <f>SUM(E14*G9)</f>
        <v>30263.58</v>
      </c>
      <c r="L14" s="16">
        <f t="shared" si="1"/>
        <v>33210.297</v>
      </c>
      <c r="M14" s="17">
        <f t="shared" si="0"/>
        <v>-0.0029999999997016857</v>
      </c>
      <c r="N14" s="16">
        <f t="shared" si="0"/>
        <v>0</v>
      </c>
      <c r="O14" s="16"/>
      <c r="P14" s="16"/>
      <c r="Q14" s="111"/>
      <c r="R14" s="16"/>
      <c r="S14" s="17"/>
    </row>
    <row r="15" spans="1:19" ht="13.5" thickBot="1">
      <c r="A15" s="116"/>
      <c r="B15" s="112"/>
      <c r="C15" s="156"/>
      <c r="D15" s="11" t="s">
        <v>19</v>
      </c>
      <c r="E15" s="46">
        <v>566.88</v>
      </c>
      <c r="F15" s="125"/>
      <c r="G15" s="108"/>
      <c r="H15" s="18">
        <v>3146.184</v>
      </c>
      <c r="I15" s="19">
        <v>32312.16</v>
      </c>
      <c r="J15" s="16">
        <f>(E15*F9)</f>
        <v>3146.1839999999997</v>
      </c>
      <c r="K15" s="17">
        <f>SUM(E15*G9)</f>
        <v>32312.16</v>
      </c>
      <c r="L15" s="16">
        <f t="shared" si="1"/>
        <v>35458.344</v>
      </c>
      <c r="M15" s="17">
        <v>0</v>
      </c>
      <c r="N15" s="16">
        <f aca="true" t="shared" si="2" ref="N15:N20">SUM(K15-I15)</f>
        <v>0</v>
      </c>
      <c r="O15" s="16"/>
      <c r="P15" s="16"/>
      <c r="Q15" s="111"/>
      <c r="R15" s="16"/>
      <c r="S15" s="17"/>
    </row>
    <row r="16" spans="1:19" ht="13.5" thickBot="1">
      <c r="A16" s="116"/>
      <c r="B16" s="113"/>
      <c r="C16" s="156"/>
      <c r="D16" s="11" t="s">
        <v>20</v>
      </c>
      <c r="E16" s="46">
        <v>542.5</v>
      </c>
      <c r="F16" s="125"/>
      <c r="G16" s="108"/>
      <c r="H16" s="18">
        <v>3010.875</v>
      </c>
      <c r="I16" s="19">
        <v>30922.5</v>
      </c>
      <c r="J16" s="16">
        <f>(E16*F9)</f>
        <v>3010.875</v>
      </c>
      <c r="K16" s="17">
        <f>SUM(E16*G9)</f>
        <v>30922.5</v>
      </c>
      <c r="L16" s="16">
        <f t="shared" si="1"/>
        <v>33933.375</v>
      </c>
      <c r="M16" s="17">
        <f>SUM(J16-H16)</f>
        <v>0</v>
      </c>
      <c r="N16" s="16">
        <f t="shared" si="2"/>
        <v>0</v>
      </c>
      <c r="O16" s="16"/>
      <c r="P16" s="16"/>
      <c r="Q16" s="111"/>
      <c r="R16" s="16"/>
      <c r="S16" s="17"/>
    </row>
    <row r="17" spans="1:19" ht="13.5" thickBot="1">
      <c r="A17" s="116"/>
      <c r="B17" s="113"/>
      <c r="C17" s="156"/>
      <c r="D17" s="11" t="s">
        <v>21</v>
      </c>
      <c r="E17" s="46">
        <v>517.2</v>
      </c>
      <c r="F17" s="125"/>
      <c r="G17" s="108"/>
      <c r="H17" s="32">
        <v>2870.46</v>
      </c>
      <c r="I17" s="33">
        <v>29480.4</v>
      </c>
      <c r="J17" s="16">
        <f>(E17*F9)</f>
        <v>2870.46</v>
      </c>
      <c r="K17" s="17">
        <f>SUM(E17*G9)</f>
        <v>29480.4</v>
      </c>
      <c r="L17" s="16">
        <f t="shared" si="1"/>
        <v>32350.86</v>
      </c>
      <c r="M17" s="17">
        <f>SUM(J17-H17)</f>
        <v>0</v>
      </c>
      <c r="N17" s="16">
        <f t="shared" si="2"/>
        <v>0</v>
      </c>
      <c r="O17" s="16"/>
      <c r="P17" s="16"/>
      <c r="Q17" s="111"/>
      <c r="R17" s="16"/>
      <c r="S17" s="17"/>
    </row>
    <row r="18" spans="1:19" ht="13.5" thickBot="1">
      <c r="A18" s="116"/>
      <c r="B18" s="113"/>
      <c r="C18" s="156"/>
      <c r="D18" s="11" t="s">
        <v>22</v>
      </c>
      <c r="E18" s="46">
        <v>632.6</v>
      </c>
      <c r="F18" s="125"/>
      <c r="G18" s="108"/>
      <c r="H18" s="18">
        <v>3510.93</v>
      </c>
      <c r="I18" s="19">
        <v>36058.2</v>
      </c>
      <c r="J18" s="16">
        <f>(E18*F9)</f>
        <v>3510.93</v>
      </c>
      <c r="K18" s="17">
        <f>SUM(E18*G9)</f>
        <v>36058.200000000004</v>
      </c>
      <c r="L18" s="16">
        <f t="shared" si="1"/>
        <v>39569.130000000005</v>
      </c>
      <c r="M18" s="17">
        <f>SUM(J18-H18)</f>
        <v>0</v>
      </c>
      <c r="N18" s="16">
        <f t="shared" si="2"/>
        <v>7.275957614183426E-12</v>
      </c>
      <c r="O18" s="16"/>
      <c r="P18" s="16"/>
      <c r="Q18" s="111"/>
      <c r="R18" s="16"/>
      <c r="S18" s="17"/>
    </row>
    <row r="19" spans="1:19" ht="13.5" thickBot="1">
      <c r="A19" s="116"/>
      <c r="B19" s="113"/>
      <c r="C19" s="156"/>
      <c r="D19" s="11" t="s">
        <v>23</v>
      </c>
      <c r="E19" s="46">
        <v>556.66</v>
      </c>
      <c r="F19" s="125"/>
      <c r="G19" s="108"/>
      <c r="H19" s="18">
        <v>3089.46</v>
      </c>
      <c r="I19" s="19">
        <v>31729.62</v>
      </c>
      <c r="J19" s="16">
        <f>(E19*F9)</f>
        <v>3089.4629999999997</v>
      </c>
      <c r="K19" s="17">
        <f>SUM(E19*G9)</f>
        <v>31729.62</v>
      </c>
      <c r="L19" s="16">
        <f t="shared" si="1"/>
        <v>34819.083</v>
      </c>
      <c r="M19" s="17">
        <f>SUM(J19-H19)</f>
        <v>0.0029999999997016857</v>
      </c>
      <c r="N19" s="16">
        <f t="shared" si="2"/>
        <v>0</v>
      </c>
      <c r="O19" s="16"/>
      <c r="P19" s="16"/>
      <c r="Q19" s="111"/>
      <c r="R19" s="16"/>
      <c r="S19" s="17"/>
    </row>
    <row r="20" spans="1:19" ht="13.5" thickBot="1">
      <c r="A20" s="117"/>
      <c r="B20" s="114"/>
      <c r="C20" s="157"/>
      <c r="D20" s="27" t="s">
        <v>24</v>
      </c>
      <c r="E20" s="46">
        <v>681.06</v>
      </c>
      <c r="F20" s="126"/>
      <c r="G20" s="109"/>
      <c r="H20" s="21">
        <v>3779.88</v>
      </c>
      <c r="I20" s="22">
        <v>38820.42</v>
      </c>
      <c r="J20" s="20">
        <f>SUM(E20*F9)</f>
        <v>3779.8829999999994</v>
      </c>
      <c r="K20" s="17">
        <f>SUM(E20*G9)</f>
        <v>38820.42</v>
      </c>
      <c r="L20" s="20">
        <f>SUM(J20,K20)</f>
        <v>42600.303</v>
      </c>
      <c r="M20" s="17">
        <f>SUM(J20-H20)</f>
        <v>0.0029999999992469384</v>
      </c>
      <c r="N20" s="16">
        <f t="shared" si="2"/>
        <v>0</v>
      </c>
      <c r="O20" s="16"/>
      <c r="P20" s="16"/>
      <c r="Q20" s="111"/>
      <c r="R20" s="16"/>
      <c r="S20" s="17"/>
    </row>
    <row r="21" spans="1:19" ht="13.5" thickBot="1">
      <c r="A21" s="43"/>
      <c r="B21" s="31">
        <v>2019</v>
      </c>
      <c r="C21" s="25"/>
      <c r="D21" s="26" t="s">
        <v>25</v>
      </c>
      <c r="E21" s="54">
        <f>SUM(E9:E20)</f>
        <v>6480.460000000001</v>
      </c>
      <c r="F21" s="54"/>
      <c r="G21" s="54"/>
      <c r="H21" s="54">
        <f>SUM(H9:H20)</f>
        <v>35966.559</v>
      </c>
      <c r="I21" s="54">
        <f>SUM(I9:I20)</f>
        <v>369386.22</v>
      </c>
      <c r="J21" s="54">
        <v>35966.56</v>
      </c>
      <c r="K21" s="54">
        <f>SUM(K9:K20)</f>
        <v>369386.22</v>
      </c>
      <c r="L21" s="54">
        <v>405352.78</v>
      </c>
      <c r="M21" s="43">
        <v>0</v>
      </c>
      <c r="N21" s="43">
        <f aca="true" t="shared" si="3" ref="N21:S21">SUM(N9:N20)</f>
        <v>3.637978807091713E-12</v>
      </c>
      <c r="O21" s="43">
        <f t="shared" si="3"/>
        <v>0</v>
      </c>
      <c r="P21" s="43">
        <f t="shared" si="3"/>
        <v>0</v>
      </c>
      <c r="Q21" s="43">
        <f t="shared" si="3"/>
        <v>0</v>
      </c>
      <c r="R21" s="43">
        <f t="shared" si="3"/>
        <v>0</v>
      </c>
      <c r="S21" s="43">
        <f t="shared" si="3"/>
        <v>0</v>
      </c>
    </row>
    <row r="22" spans="1:19" s="98" customFormat="1" ht="13.5" thickBot="1">
      <c r="A22" s="94">
        <f>A9</f>
        <v>1</v>
      </c>
      <c r="B22" s="47" t="str">
        <f>B9</f>
        <v>Регионално депо Троян Априлци - общо</v>
      </c>
      <c r="C22" s="95" t="str">
        <f>C9</f>
        <v>Троян  Априлци </v>
      </c>
      <c r="D22" s="99"/>
      <c r="E22" s="97">
        <f>SUM(E8:E20)</f>
        <v>78564.38</v>
      </c>
      <c r="F22" s="95">
        <v>2.93</v>
      </c>
      <c r="G22" s="94"/>
      <c r="H22" s="97">
        <f>SUM(H8:H20)</f>
        <v>207239.58899999998</v>
      </c>
      <c r="I22" s="97">
        <f>SUM(I8:I20)</f>
        <v>1921593.5000000002</v>
      </c>
      <c r="J22" s="97">
        <f>SUM(J8:J20)</f>
        <v>207239.592</v>
      </c>
      <c r="K22" s="97">
        <f>SUM(K8:K20)</f>
        <v>1921593.5000000002</v>
      </c>
      <c r="L22" s="97">
        <f>H22+I22</f>
        <v>2128833.089</v>
      </c>
      <c r="M22" s="97">
        <v>0</v>
      </c>
      <c r="N22" s="97">
        <f aca="true" t="shared" si="4" ref="N22:S22">SUM(N8:N20)</f>
        <v>3.637978807091713E-12</v>
      </c>
      <c r="O22" s="97">
        <f t="shared" si="4"/>
        <v>0</v>
      </c>
      <c r="P22" s="97">
        <f t="shared" si="4"/>
        <v>0</v>
      </c>
      <c r="Q22" s="97">
        <f t="shared" si="4"/>
        <v>0</v>
      </c>
      <c r="R22" s="97">
        <f t="shared" si="4"/>
        <v>0</v>
      </c>
      <c r="S22" s="97">
        <f t="shared" si="4"/>
        <v>0</v>
      </c>
    </row>
    <row r="23" spans="1:19" ht="13.5" thickBot="1">
      <c r="A23" s="35"/>
      <c r="B23" s="51" t="s">
        <v>81</v>
      </c>
      <c r="C23" s="36"/>
      <c r="D23" s="37"/>
      <c r="E23" s="50">
        <v>9098.26</v>
      </c>
      <c r="F23" s="29">
        <v>2.93</v>
      </c>
      <c r="G23" s="28"/>
      <c r="H23" s="43">
        <v>23821.68999999999</v>
      </c>
      <c r="I23" s="43">
        <v>263384.1</v>
      </c>
      <c r="J23" s="43">
        <v>23821.69</v>
      </c>
      <c r="K23" s="43">
        <v>232883.3</v>
      </c>
      <c r="L23" s="43">
        <v>256704.98</v>
      </c>
      <c r="M23" s="43">
        <v>0</v>
      </c>
      <c r="N23" s="43">
        <v>0</v>
      </c>
      <c r="O23" s="40"/>
      <c r="P23" s="41"/>
      <c r="Q23" s="41"/>
      <c r="R23" s="41"/>
      <c r="S23" s="41"/>
    </row>
    <row r="24" spans="1:19" ht="13.5" customHeight="1" thickBot="1">
      <c r="A24" s="115">
        <v>2</v>
      </c>
      <c r="B24" s="118" t="s">
        <v>27</v>
      </c>
      <c r="C24" s="155" t="s">
        <v>39</v>
      </c>
      <c r="D24" s="11" t="s">
        <v>13</v>
      </c>
      <c r="E24" s="46">
        <v>74.38</v>
      </c>
      <c r="F24" s="124">
        <v>5.55</v>
      </c>
      <c r="G24" s="107">
        <v>57</v>
      </c>
      <c r="H24" s="14">
        <v>412.81</v>
      </c>
      <c r="I24" s="15">
        <v>4239.66</v>
      </c>
      <c r="J24" s="12">
        <f>(E24*F24)</f>
        <v>412.80899999999997</v>
      </c>
      <c r="K24" s="13">
        <f>SUM(G24*E24)</f>
        <v>4239.66</v>
      </c>
      <c r="L24" s="12">
        <f>SUM(J24,K24)</f>
        <v>4652.469</v>
      </c>
      <c r="M24" s="17">
        <f aca="true" t="shared" si="5" ref="M24:N29">SUM(J24-H24)</f>
        <v>-0.0010000000000331966</v>
      </c>
      <c r="N24" s="16">
        <f t="shared" si="5"/>
        <v>0</v>
      </c>
      <c r="O24" s="16"/>
      <c r="P24" s="16"/>
      <c r="Q24" s="110"/>
      <c r="R24" s="16"/>
      <c r="S24" s="17"/>
    </row>
    <row r="25" spans="1:19" ht="13.5" thickBot="1">
      <c r="A25" s="116"/>
      <c r="B25" s="119"/>
      <c r="C25" s="156"/>
      <c r="D25" s="11" t="s">
        <v>14</v>
      </c>
      <c r="E25" s="46">
        <v>65.44</v>
      </c>
      <c r="F25" s="125"/>
      <c r="G25" s="108"/>
      <c r="H25" s="18">
        <v>363.19</v>
      </c>
      <c r="I25" s="19">
        <v>3730.08</v>
      </c>
      <c r="J25" s="16">
        <f>(E25*F24)</f>
        <v>363.19199999999995</v>
      </c>
      <c r="K25" s="17">
        <f>SUM(E25*G24)</f>
        <v>3730.08</v>
      </c>
      <c r="L25" s="16">
        <f>SUM(J25,K25)</f>
        <v>4093.272</v>
      </c>
      <c r="M25" s="17">
        <f t="shared" si="5"/>
        <v>0.0019999999999527063</v>
      </c>
      <c r="N25" s="16">
        <f t="shared" si="5"/>
        <v>0</v>
      </c>
      <c r="O25" s="16"/>
      <c r="P25" s="16"/>
      <c r="Q25" s="111"/>
      <c r="R25" s="16"/>
      <c r="S25" s="17"/>
    </row>
    <row r="26" spans="1:19" ht="13.5" thickBot="1">
      <c r="A26" s="116"/>
      <c r="B26" s="119"/>
      <c r="C26" s="156"/>
      <c r="D26" s="11" t="s">
        <v>15</v>
      </c>
      <c r="E26" s="46">
        <v>91.96</v>
      </c>
      <c r="F26" s="125"/>
      <c r="G26" s="108"/>
      <c r="H26" s="18">
        <v>510.38</v>
      </c>
      <c r="I26" s="19">
        <v>5241.72</v>
      </c>
      <c r="J26" s="16">
        <f>(E26*F24)</f>
        <v>510.37799999999993</v>
      </c>
      <c r="K26" s="17">
        <f>SUM(E26*G24)</f>
        <v>5241.719999999999</v>
      </c>
      <c r="L26" s="16">
        <f aca="true" t="shared" si="6" ref="L26:L34">SUM(J26,K26)</f>
        <v>5752.097999999999</v>
      </c>
      <c r="M26" s="17">
        <f t="shared" si="5"/>
        <v>-0.002000000000066393</v>
      </c>
      <c r="N26" s="16">
        <f t="shared" si="5"/>
        <v>-9.094947017729282E-13</v>
      </c>
      <c r="O26" s="16"/>
      <c r="P26" s="16"/>
      <c r="Q26" s="111"/>
      <c r="R26" s="16"/>
      <c r="S26" s="17"/>
    </row>
    <row r="27" spans="1:19" ht="13.5" thickBot="1">
      <c r="A27" s="116"/>
      <c r="B27" s="119"/>
      <c r="C27" s="156"/>
      <c r="D27" s="11" t="s">
        <v>16</v>
      </c>
      <c r="E27" s="46">
        <v>107.04</v>
      </c>
      <c r="F27" s="125"/>
      <c r="G27" s="108"/>
      <c r="H27" s="18">
        <v>594.07</v>
      </c>
      <c r="I27" s="19">
        <v>6101.28</v>
      </c>
      <c r="J27" s="16">
        <f>(E27*F24)</f>
        <v>594.072</v>
      </c>
      <c r="K27" s="17">
        <f>SUM(E27*G24)</f>
        <v>6101.280000000001</v>
      </c>
      <c r="L27" s="16">
        <f t="shared" si="6"/>
        <v>6695.352000000001</v>
      </c>
      <c r="M27" s="17">
        <f t="shared" si="5"/>
        <v>0.0019999999999527063</v>
      </c>
      <c r="N27" s="16">
        <f t="shared" si="5"/>
        <v>9.094947017729282E-13</v>
      </c>
      <c r="O27" s="16"/>
      <c r="P27" s="16"/>
      <c r="Q27" s="111"/>
      <c r="R27" s="16"/>
      <c r="S27" s="17"/>
    </row>
    <row r="28" spans="1:19" ht="13.5" thickBot="1">
      <c r="A28" s="116"/>
      <c r="B28" s="119"/>
      <c r="C28" s="156"/>
      <c r="D28" s="11" t="s">
        <v>17</v>
      </c>
      <c r="E28" s="46">
        <v>127.08</v>
      </c>
      <c r="F28" s="125"/>
      <c r="G28" s="108"/>
      <c r="H28" s="18">
        <v>705.29</v>
      </c>
      <c r="I28" s="19">
        <v>7243.56</v>
      </c>
      <c r="J28" s="16">
        <f>(E28*F24)</f>
        <v>705.294</v>
      </c>
      <c r="K28" s="17">
        <f>SUM(E28*G24)</f>
        <v>7243.5599999999995</v>
      </c>
      <c r="L28" s="16">
        <f t="shared" si="6"/>
        <v>7948.853999999999</v>
      </c>
      <c r="M28" s="17">
        <f t="shared" si="5"/>
        <v>0.004000000000019099</v>
      </c>
      <c r="N28" s="16">
        <f t="shared" si="5"/>
        <v>-9.094947017729282E-13</v>
      </c>
      <c r="O28" s="16"/>
      <c r="P28" s="16"/>
      <c r="Q28" s="111"/>
      <c r="R28" s="16"/>
      <c r="S28" s="17"/>
    </row>
    <row r="29" spans="1:19" ht="13.5" thickBot="1">
      <c r="A29" s="116"/>
      <c r="B29" s="120"/>
      <c r="C29" s="156"/>
      <c r="D29" s="11" t="s">
        <v>18</v>
      </c>
      <c r="E29" s="46">
        <v>116.08</v>
      </c>
      <c r="F29" s="125"/>
      <c r="G29" s="108"/>
      <c r="H29" s="18">
        <v>644.24</v>
      </c>
      <c r="I29" s="19">
        <v>6616.56</v>
      </c>
      <c r="J29" s="16">
        <f>(E29*F24)</f>
        <v>644.2439999999999</v>
      </c>
      <c r="K29" s="17">
        <f>SUM(E29*G24)</f>
        <v>6616.5599999999995</v>
      </c>
      <c r="L29" s="16">
        <f t="shared" si="6"/>
        <v>7260.803999999999</v>
      </c>
      <c r="M29" s="17">
        <f t="shared" si="5"/>
        <v>0.0039999999999054126</v>
      </c>
      <c r="N29" s="16">
        <f t="shared" si="5"/>
        <v>-9.094947017729282E-13</v>
      </c>
      <c r="O29" s="16"/>
      <c r="P29" s="16"/>
      <c r="Q29" s="111"/>
      <c r="R29" s="16"/>
      <c r="S29" s="17"/>
    </row>
    <row r="30" spans="1:19" ht="13.5" thickBot="1">
      <c r="A30" s="116"/>
      <c r="B30" s="112" t="s">
        <v>42</v>
      </c>
      <c r="C30" s="156"/>
      <c r="D30" s="11" t="s">
        <v>19</v>
      </c>
      <c r="E30" s="46">
        <v>151.98</v>
      </c>
      <c r="F30" s="125"/>
      <c r="G30" s="108"/>
      <c r="H30" s="18">
        <v>843.489</v>
      </c>
      <c r="I30" s="19">
        <v>8662.86</v>
      </c>
      <c r="J30" s="16">
        <f>(E30*F24)</f>
        <v>843.4889999999999</v>
      </c>
      <c r="K30" s="17">
        <f>SUM(E30*G24)</f>
        <v>8662.859999999999</v>
      </c>
      <c r="L30" s="16">
        <f t="shared" si="6"/>
        <v>9506.348999999998</v>
      </c>
      <c r="M30" s="17">
        <v>0</v>
      </c>
      <c r="N30" s="16">
        <f aca="true" t="shared" si="7" ref="N30:N35">SUM(K30-I30)</f>
        <v>-1.8189894035458565E-12</v>
      </c>
      <c r="O30" s="16"/>
      <c r="P30" s="16"/>
      <c r="Q30" s="111"/>
      <c r="R30" s="16"/>
      <c r="S30" s="17"/>
    </row>
    <row r="31" spans="1:19" ht="13.5" thickBot="1">
      <c r="A31" s="116"/>
      <c r="B31" s="113"/>
      <c r="C31" s="156"/>
      <c r="D31" s="11" t="s">
        <v>20</v>
      </c>
      <c r="E31" s="46">
        <v>153.18</v>
      </c>
      <c r="F31" s="125"/>
      <c r="G31" s="108"/>
      <c r="H31" s="18">
        <v>850.149</v>
      </c>
      <c r="I31" s="19">
        <v>8731.26</v>
      </c>
      <c r="J31" s="16">
        <f>(E31*F24)</f>
        <v>850.149</v>
      </c>
      <c r="K31" s="17">
        <f>SUM(E31*G24)</f>
        <v>8731.26</v>
      </c>
      <c r="L31" s="16">
        <f t="shared" si="6"/>
        <v>9581.409</v>
      </c>
      <c r="M31" s="17">
        <f>SUM(J31-H31)</f>
        <v>0</v>
      </c>
      <c r="N31" s="16">
        <f t="shared" si="7"/>
        <v>0</v>
      </c>
      <c r="O31" s="16"/>
      <c r="P31" s="16"/>
      <c r="Q31" s="111"/>
      <c r="R31" s="16"/>
      <c r="S31" s="17"/>
    </row>
    <row r="32" spans="1:19" ht="13.5" thickBot="1">
      <c r="A32" s="116"/>
      <c r="B32" s="113"/>
      <c r="C32" s="156"/>
      <c r="D32" s="11" t="s">
        <v>21</v>
      </c>
      <c r="E32" s="46">
        <v>116.3</v>
      </c>
      <c r="F32" s="125"/>
      <c r="G32" s="108"/>
      <c r="H32" s="32">
        <v>645.46</v>
      </c>
      <c r="I32" s="33">
        <v>6629.1</v>
      </c>
      <c r="J32" s="16">
        <f>(E32*F24)</f>
        <v>645.4649999999999</v>
      </c>
      <c r="K32" s="17">
        <f>SUM(E32*G24)</f>
        <v>6629.099999999999</v>
      </c>
      <c r="L32" s="16">
        <f t="shared" si="6"/>
        <v>7274.565</v>
      </c>
      <c r="M32" s="17">
        <f>SUM(J32-H32)</f>
        <v>0.004999999999881766</v>
      </c>
      <c r="N32" s="16">
        <f t="shared" si="7"/>
        <v>-9.094947017729282E-13</v>
      </c>
      <c r="O32" s="16"/>
      <c r="P32" s="16"/>
      <c r="Q32" s="111"/>
      <c r="R32" s="16"/>
      <c r="S32" s="17"/>
    </row>
    <row r="33" spans="1:19" ht="13.5" thickBot="1">
      <c r="A33" s="116"/>
      <c r="B33" s="113"/>
      <c r="C33" s="156"/>
      <c r="D33" s="11" t="s">
        <v>22</v>
      </c>
      <c r="E33" s="46">
        <v>123.92</v>
      </c>
      <c r="F33" s="125"/>
      <c r="G33" s="108"/>
      <c r="H33" s="18">
        <v>687.76</v>
      </c>
      <c r="I33" s="19">
        <v>7063.44</v>
      </c>
      <c r="J33" s="16">
        <f>(E33*F24)</f>
        <v>687.756</v>
      </c>
      <c r="K33" s="17">
        <f>SUM(E33*G24)</f>
        <v>7063.4400000000005</v>
      </c>
      <c r="L33" s="16">
        <f t="shared" si="6"/>
        <v>7751.196000000001</v>
      </c>
      <c r="M33" s="17">
        <f>SUM(J33-H33)</f>
        <v>-0.004000000000019099</v>
      </c>
      <c r="N33" s="16">
        <f t="shared" si="7"/>
        <v>9.094947017729282E-13</v>
      </c>
      <c r="O33" s="16"/>
      <c r="P33" s="16"/>
      <c r="Q33" s="111"/>
      <c r="R33" s="16"/>
      <c r="S33" s="17"/>
    </row>
    <row r="34" spans="1:19" ht="13.5" thickBot="1">
      <c r="A34" s="116"/>
      <c r="B34" s="113"/>
      <c r="C34" s="156"/>
      <c r="D34" s="11" t="s">
        <v>23</v>
      </c>
      <c r="E34" s="46">
        <v>98.2</v>
      </c>
      <c r="F34" s="125"/>
      <c r="G34" s="108"/>
      <c r="H34" s="18">
        <v>545.01</v>
      </c>
      <c r="I34" s="19">
        <v>5597.4</v>
      </c>
      <c r="J34" s="16">
        <f>(E34*F24)</f>
        <v>545.01</v>
      </c>
      <c r="K34" s="17">
        <f>SUM(E34*G24)</f>
        <v>5597.400000000001</v>
      </c>
      <c r="L34" s="16">
        <f t="shared" si="6"/>
        <v>6142.410000000001</v>
      </c>
      <c r="M34" s="17">
        <f>SUM(J34-H34)</f>
        <v>0</v>
      </c>
      <c r="N34" s="16">
        <f t="shared" si="7"/>
        <v>9.094947017729282E-13</v>
      </c>
      <c r="O34" s="16"/>
      <c r="P34" s="16"/>
      <c r="Q34" s="111"/>
      <c r="R34" s="16"/>
      <c r="S34" s="17"/>
    </row>
    <row r="35" spans="1:19" ht="13.5" thickBot="1">
      <c r="A35" s="117"/>
      <c r="B35" s="114"/>
      <c r="C35" s="157"/>
      <c r="D35" s="27" t="s">
        <v>24</v>
      </c>
      <c r="E35" s="46">
        <v>80.86</v>
      </c>
      <c r="F35" s="126"/>
      <c r="G35" s="109"/>
      <c r="H35" s="21">
        <v>448.77</v>
      </c>
      <c r="I35" s="22">
        <v>4609.02</v>
      </c>
      <c r="J35" s="20">
        <f>SUM(E35*F24)</f>
        <v>448.77299999999997</v>
      </c>
      <c r="K35" s="17">
        <f>SUM(E35*G24)</f>
        <v>4609.0199999999995</v>
      </c>
      <c r="L35" s="20">
        <f>SUM(J35,K35)</f>
        <v>5057.793</v>
      </c>
      <c r="M35" s="17">
        <f>SUM(J35-H35)</f>
        <v>0.002999999999985903</v>
      </c>
      <c r="N35" s="16">
        <f t="shared" si="7"/>
        <v>-9.094947017729282E-13</v>
      </c>
      <c r="O35" s="16"/>
      <c r="P35" s="16"/>
      <c r="Q35" s="111"/>
      <c r="R35" s="16"/>
      <c r="S35" s="17"/>
    </row>
    <row r="36" spans="1:19" ht="13.5" thickBot="1">
      <c r="A36" s="23"/>
      <c r="B36" s="31">
        <v>2019</v>
      </c>
      <c r="C36" s="29"/>
      <c r="D36" s="26" t="s">
        <v>25</v>
      </c>
      <c r="E36" s="43">
        <f>SUM(E24:E35)</f>
        <v>1306.42</v>
      </c>
      <c r="F36" s="25"/>
      <c r="G36" s="24"/>
      <c r="H36" s="43">
        <f aca="true" t="shared" si="8" ref="H36:S36">SUM(H24:H35)</f>
        <v>7250.618</v>
      </c>
      <c r="I36" s="43">
        <f t="shared" si="8"/>
        <v>74465.94</v>
      </c>
      <c r="J36" s="43">
        <f t="shared" si="8"/>
        <v>7250.631</v>
      </c>
      <c r="K36" s="43">
        <f t="shared" si="8"/>
        <v>74465.94</v>
      </c>
      <c r="L36" s="43">
        <v>81716.56</v>
      </c>
      <c r="M36" s="43">
        <v>0</v>
      </c>
      <c r="N36" s="43">
        <f t="shared" si="8"/>
        <v>-3.637978807091713E-12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</row>
    <row r="37" spans="1:19" ht="13.5" thickBot="1">
      <c r="A37" s="28">
        <f>A24</f>
        <v>2</v>
      </c>
      <c r="B37" s="47" t="str">
        <f>B24</f>
        <v>Регионално депо Троян Априлци</v>
      </c>
      <c r="C37" s="29" t="str">
        <f>C24</f>
        <v>Априлци</v>
      </c>
      <c r="D37" s="26"/>
      <c r="E37" s="43">
        <f>SUM(E23:E35)</f>
        <v>10404.68</v>
      </c>
      <c r="F37" s="29">
        <v>2.93</v>
      </c>
      <c r="G37" s="28"/>
      <c r="H37" s="43">
        <f aca="true" t="shared" si="9" ref="H37:S37">SUM(H23:H35)</f>
        <v>31072.307999999994</v>
      </c>
      <c r="I37" s="43">
        <f t="shared" si="9"/>
        <v>337850.04</v>
      </c>
      <c r="J37" s="43">
        <f t="shared" si="9"/>
        <v>31072.321000000004</v>
      </c>
      <c r="K37" s="43">
        <f t="shared" si="9"/>
        <v>307349.24</v>
      </c>
      <c r="L37" s="43">
        <f t="shared" si="9"/>
        <v>338421.551</v>
      </c>
      <c r="M37" s="43">
        <v>0</v>
      </c>
      <c r="N37" s="43">
        <f t="shared" si="9"/>
        <v>-3.637978807091713E-12</v>
      </c>
      <c r="O37" s="43">
        <f t="shared" si="9"/>
        <v>0</v>
      </c>
      <c r="P37" s="43">
        <f t="shared" si="9"/>
        <v>0</v>
      </c>
      <c r="Q37" s="43">
        <f t="shared" si="9"/>
        <v>0</v>
      </c>
      <c r="R37" s="43">
        <f t="shared" si="9"/>
        <v>0</v>
      </c>
      <c r="S37" s="43">
        <f t="shared" si="9"/>
        <v>0</v>
      </c>
    </row>
    <row r="38" spans="1:19" ht="13.5" thickBot="1">
      <c r="A38" s="35"/>
      <c r="B38" s="51" t="s">
        <v>81</v>
      </c>
      <c r="C38" s="36"/>
      <c r="D38" s="37"/>
      <c r="E38" s="54">
        <v>62985.66</v>
      </c>
      <c r="F38" s="36"/>
      <c r="G38" s="38"/>
      <c r="H38" s="54">
        <v>147451.33</v>
      </c>
      <c r="I38" s="55">
        <v>1315793.3</v>
      </c>
      <c r="J38" s="84">
        <v>147451.33</v>
      </c>
      <c r="K38" s="85">
        <v>1315793.3</v>
      </c>
      <c r="L38" s="36">
        <v>1463244.63</v>
      </c>
      <c r="M38" s="45"/>
      <c r="N38" s="45"/>
      <c r="O38" s="40"/>
      <c r="P38" s="41"/>
      <c r="Q38" s="41"/>
      <c r="R38" s="41"/>
      <c r="S38" s="41"/>
    </row>
    <row r="39" spans="1:19" ht="13.5" thickBot="1">
      <c r="A39" s="115">
        <v>3</v>
      </c>
      <c r="B39" s="118" t="s">
        <v>27</v>
      </c>
      <c r="C39" s="155" t="s">
        <v>40</v>
      </c>
      <c r="D39" s="11" t="s">
        <v>13</v>
      </c>
      <c r="E39" s="46">
        <v>339.82</v>
      </c>
      <c r="F39" s="124">
        <v>5.55</v>
      </c>
      <c r="G39" s="107">
        <v>57</v>
      </c>
      <c r="H39" s="14">
        <v>1886</v>
      </c>
      <c r="I39" s="15">
        <v>19369.74</v>
      </c>
      <c r="J39" s="12">
        <f>(E39*F39)</f>
        <v>1886.001</v>
      </c>
      <c r="K39" s="13">
        <f>SUM(G39*E39)</f>
        <v>19369.739999999998</v>
      </c>
      <c r="L39" s="12">
        <f>SUM(J39,K39)</f>
        <v>21255.740999999998</v>
      </c>
      <c r="M39" s="17">
        <f aca="true" t="shared" si="10" ref="M39:N44">SUM(J39-H39)</f>
        <v>0.0009999999999763531</v>
      </c>
      <c r="N39" s="16">
        <f t="shared" si="10"/>
        <v>-3.637978807091713E-12</v>
      </c>
      <c r="O39" s="16"/>
      <c r="P39" s="16"/>
      <c r="Q39" s="110"/>
      <c r="R39" s="16"/>
      <c r="S39" s="17"/>
    </row>
    <row r="40" spans="1:19" ht="13.5" thickBot="1">
      <c r="A40" s="116"/>
      <c r="B40" s="119"/>
      <c r="C40" s="156"/>
      <c r="D40" s="11" t="s">
        <v>14</v>
      </c>
      <c r="E40" s="46">
        <v>402.9</v>
      </c>
      <c r="F40" s="125"/>
      <c r="G40" s="108"/>
      <c r="H40" s="18">
        <v>2236.1</v>
      </c>
      <c r="I40" s="19">
        <v>22965.3</v>
      </c>
      <c r="J40" s="16">
        <f>(E40*F39)</f>
        <v>2236.095</v>
      </c>
      <c r="K40" s="17">
        <f>SUM(E40*G39)</f>
        <v>22965.3</v>
      </c>
      <c r="L40" s="16">
        <f>SUM(J40,K40)</f>
        <v>25201.395</v>
      </c>
      <c r="M40" s="17">
        <v>0</v>
      </c>
      <c r="N40" s="16">
        <f t="shared" si="10"/>
        <v>0</v>
      </c>
      <c r="O40" s="16"/>
      <c r="P40" s="16"/>
      <c r="Q40" s="111"/>
      <c r="R40" s="16"/>
      <c r="S40" s="17"/>
    </row>
    <row r="41" spans="1:19" ht="13.5" thickBot="1">
      <c r="A41" s="116"/>
      <c r="B41" s="119"/>
      <c r="C41" s="156"/>
      <c r="D41" s="11" t="s">
        <v>15</v>
      </c>
      <c r="E41" s="46">
        <v>402.34</v>
      </c>
      <c r="F41" s="125"/>
      <c r="G41" s="108"/>
      <c r="H41" s="18">
        <v>2232.99</v>
      </c>
      <c r="I41" s="19">
        <v>22933.38</v>
      </c>
      <c r="J41" s="16">
        <f>(E41*F39)</f>
        <v>2232.9869999999996</v>
      </c>
      <c r="K41" s="17">
        <f>SUM(E41*G39)</f>
        <v>22933.379999999997</v>
      </c>
      <c r="L41" s="16">
        <f aca="true" t="shared" si="11" ref="L41:L49">SUM(J41,K41)</f>
        <v>25166.367</v>
      </c>
      <c r="M41" s="17">
        <f t="shared" si="10"/>
        <v>-0.003000000000156433</v>
      </c>
      <c r="N41" s="16">
        <f t="shared" si="10"/>
        <v>-3.637978807091713E-12</v>
      </c>
      <c r="O41" s="16"/>
      <c r="P41" s="16"/>
      <c r="Q41" s="111"/>
      <c r="R41" s="16"/>
      <c r="S41" s="17"/>
    </row>
    <row r="42" spans="1:19" ht="13.5" thickBot="1">
      <c r="A42" s="116"/>
      <c r="B42" s="119"/>
      <c r="C42" s="156"/>
      <c r="D42" s="11" t="s">
        <v>16</v>
      </c>
      <c r="E42" s="46">
        <v>428.94</v>
      </c>
      <c r="F42" s="125"/>
      <c r="G42" s="108"/>
      <c r="H42" s="18">
        <v>2380.62</v>
      </c>
      <c r="I42" s="19">
        <v>24449.58</v>
      </c>
      <c r="J42" s="16">
        <f>(E42*F39)</f>
        <v>2380.6169999999997</v>
      </c>
      <c r="K42" s="17">
        <f>SUM(E42*G39)</f>
        <v>24449.579999999998</v>
      </c>
      <c r="L42" s="16">
        <f t="shared" si="11"/>
        <v>26830.196999999996</v>
      </c>
      <c r="M42" s="17">
        <f t="shared" si="10"/>
        <v>-0.003000000000156433</v>
      </c>
      <c r="N42" s="16">
        <f t="shared" si="10"/>
        <v>-3.637978807091713E-12</v>
      </c>
      <c r="O42" s="16"/>
      <c r="P42" s="16"/>
      <c r="Q42" s="111"/>
      <c r="R42" s="16"/>
      <c r="S42" s="17"/>
    </row>
    <row r="43" spans="1:19" ht="13.5" thickBot="1">
      <c r="A43" s="116"/>
      <c r="B43" s="119"/>
      <c r="C43" s="156"/>
      <c r="D43" s="11" t="s">
        <v>17</v>
      </c>
      <c r="E43" s="46">
        <v>412.72</v>
      </c>
      <c r="F43" s="125"/>
      <c r="G43" s="108"/>
      <c r="H43" s="18">
        <v>2290.6</v>
      </c>
      <c r="I43" s="19">
        <v>23525.04</v>
      </c>
      <c r="J43" s="16">
        <f>(E43*F39)</f>
        <v>2290.596</v>
      </c>
      <c r="K43" s="17">
        <f>SUM(E43*G39)</f>
        <v>23525.04</v>
      </c>
      <c r="L43" s="16">
        <f t="shared" si="11"/>
        <v>25815.636000000002</v>
      </c>
      <c r="M43" s="17">
        <f t="shared" si="10"/>
        <v>-0.0039999999999054126</v>
      </c>
      <c r="N43" s="16">
        <f t="shared" si="10"/>
        <v>0</v>
      </c>
      <c r="O43" s="16"/>
      <c r="P43" s="16"/>
      <c r="Q43" s="111"/>
      <c r="R43" s="16"/>
      <c r="S43" s="17"/>
    </row>
    <row r="44" spans="1:19" ht="13.5" thickBot="1">
      <c r="A44" s="116"/>
      <c r="B44" s="120"/>
      <c r="C44" s="156"/>
      <c r="D44" s="11" t="s">
        <v>18</v>
      </c>
      <c r="E44" s="46">
        <v>414.86</v>
      </c>
      <c r="F44" s="125"/>
      <c r="G44" s="108"/>
      <c r="H44" s="18">
        <v>2302.47</v>
      </c>
      <c r="I44" s="19">
        <v>23647.02</v>
      </c>
      <c r="J44" s="16">
        <f>(E44*F39)</f>
        <v>2302.473</v>
      </c>
      <c r="K44" s="17">
        <f>SUM(E44*G39)</f>
        <v>23647.02</v>
      </c>
      <c r="L44" s="16">
        <f t="shared" si="11"/>
        <v>25949.493000000002</v>
      </c>
      <c r="M44" s="17">
        <f t="shared" si="10"/>
        <v>0.003000000000156433</v>
      </c>
      <c r="N44" s="16">
        <f t="shared" si="10"/>
        <v>0</v>
      </c>
      <c r="O44" s="16"/>
      <c r="P44" s="16"/>
      <c r="Q44" s="111"/>
      <c r="R44" s="16"/>
      <c r="S44" s="17"/>
    </row>
    <row r="45" spans="1:19" ht="13.5" thickBot="1">
      <c r="A45" s="116"/>
      <c r="B45" s="112" t="s">
        <v>42</v>
      </c>
      <c r="C45" s="156"/>
      <c r="D45" s="11" t="s">
        <v>19</v>
      </c>
      <c r="E45" s="46">
        <v>414.9</v>
      </c>
      <c r="F45" s="125"/>
      <c r="G45" s="108"/>
      <c r="H45" s="18">
        <v>2302.695</v>
      </c>
      <c r="I45" s="19">
        <v>23649.3</v>
      </c>
      <c r="J45" s="16">
        <f>(E45*F39)</f>
        <v>2302.6949999999997</v>
      </c>
      <c r="K45" s="17">
        <f>SUM(E45*G39)</f>
        <v>23649.3</v>
      </c>
      <c r="L45" s="16">
        <f t="shared" si="11"/>
        <v>25951.995</v>
      </c>
      <c r="M45" s="17">
        <v>0</v>
      </c>
      <c r="N45" s="16">
        <f aca="true" t="shared" si="12" ref="N45:N50">SUM(K45-I45)</f>
        <v>0</v>
      </c>
      <c r="O45" s="16"/>
      <c r="P45" s="16"/>
      <c r="Q45" s="111"/>
      <c r="R45" s="16"/>
      <c r="S45" s="17"/>
    </row>
    <row r="46" spans="1:19" ht="13.5" thickBot="1">
      <c r="A46" s="116"/>
      <c r="B46" s="113"/>
      <c r="C46" s="156"/>
      <c r="D46" s="11" t="s">
        <v>20</v>
      </c>
      <c r="E46" s="46">
        <v>389.32</v>
      </c>
      <c r="F46" s="125"/>
      <c r="G46" s="108"/>
      <c r="H46" s="18">
        <v>2160.726</v>
      </c>
      <c r="I46" s="19">
        <v>22191.24</v>
      </c>
      <c r="J46" s="16">
        <f>(E46*F39)</f>
        <v>2160.726</v>
      </c>
      <c r="K46" s="17">
        <f>SUM(E46*G39)</f>
        <v>22191.239999999998</v>
      </c>
      <c r="L46" s="16">
        <f t="shared" si="11"/>
        <v>24351.965999999997</v>
      </c>
      <c r="M46" s="17">
        <f>SUM(J46-H46)</f>
        <v>0</v>
      </c>
      <c r="N46" s="16">
        <f t="shared" si="12"/>
        <v>-3.637978807091713E-12</v>
      </c>
      <c r="O46" s="16"/>
      <c r="P46" s="16"/>
      <c r="Q46" s="111"/>
      <c r="R46" s="16"/>
      <c r="S46" s="17"/>
    </row>
    <row r="47" spans="1:19" ht="13.5" thickBot="1">
      <c r="A47" s="116"/>
      <c r="B47" s="113"/>
      <c r="C47" s="156"/>
      <c r="D47" s="11" t="s">
        <v>21</v>
      </c>
      <c r="E47" s="46">
        <v>400.9</v>
      </c>
      <c r="F47" s="125"/>
      <c r="G47" s="108"/>
      <c r="H47" s="32">
        <v>2224.995</v>
      </c>
      <c r="I47" s="33">
        <v>22851.3</v>
      </c>
      <c r="J47" s="16">
        <f>(E47*F39)</f>
        <v>2224.995</v>
      </c>
      <c r="K47" s="17">
        <f>SUM(E47*G39)</f>
        <v>22851.3</v>
      </c>
      <c r="L47" s="16">
        <f t="shared" si="11"/>
        <v>25076.295</v>
      </c>
      <c r="M47" s="17">
        <f>SUM(J47-H47)</f>
        <v>0</v>
      </c>
      <c r="N47" s="16">
        <f t="shared" si="12"/>
        <v>0</v>
      </c>
      <c r="O47" s="16"/>
      <c r="P47" s="16"/>
      <c r="Q47" s="111"/>
      <c r="R47" s="16"/>
      <c r="S47" s="17"/>
    </row>
    <row r="48" spans="1:19" ht="13.5" thickBot="1">
      <c r="A48" s="116"/>
      <c r="B48" s="113"/>
      <c r="C48" s="156"/>
      <c r="D48" s="11" t="s">
        <v>22</v>
      </c>
      <c r="E48" s="46">
        <v>508.68</v>
      </c>
      <c r="F48" s="125"/>
      <c r="G48" s="108"/>
      <c r="H48" s="18">
        <v>2823.17</v>
      </c>
      <c r="I48" s="19">
        <v>28994.76</v>
      </c>
      <c r="J48" s="16">
        <f>(E48*F39)</f>
        <v>2823.174</v>
      </c>
      <c r="K48" s="17">
        <f>SUM(E48*G39)</f>
        <v>28994.760000000002</v>
      </c>
      <c r="L48" s="16">
        <f t="shared" si="11"/>
        <v>31817.934</v>
      </c>
      <c r="M48" s="17">
        <f>SUM(J48-H48)</f>
        <v>0.0039999999999054126</v>
      </c>
      <c r="N48" s="16">
        <f t="shared" si="12"/>
        <v>3.637978807091713E-12</v>
      </c>
      <c r="O48" s="16"/>
      <c r="P48" s="16"/>
      <c r="Q48" s="111"/>
      <c r="R48" s="16"/>
      <c r="S48" s="17"/>
    </row>
    <row r="49" spans="1:19" ht="13.5" thickBot="1">
      <c r="A49" s="116"/>
      <c r="B49" s="113"/>
      <c r="C49" s="156"/>
      <c r="D49" s="11" t="s">
        <v>23</v>
      </c>
      <c r="E49" s="46">
        <v>458.46</v>
      </c>
      <c r="F49" s="125"/>
      <c r="G49" s="108"/>
      <c r="H49" s="18">
        <v>2544.45</v>
      </c>
      <c r="I49" s="19">
        <v>26132.22</v>
      </c>
      <c r="J49" s="16">
        <f>(E49*F39)</f>
        <v>2544.453</v>
      </c>
      <c r="K49" s="17">
        <f>SUM(E49*G39)</f>
        <v>26132.219999999998</v>
      </c>
      <c r="L49" s="16">
        <f t="shared" si="11"/>
        <v>28676.673</v>
      </c>
      <c r="M49" s="17">
        <f>SUM(J49-H49)</f>
        <v>0.003000000000156433</v>
      </c>
      <c r="N49" s="16">
        <f t="shared" si="12"/>
        <v>-3.637978807091713E-12</v>
      </c>
      <c r="O49" s="16"/>
      <c r="P49" s="16"/>
      <c r="Q49" s="111"/>
      <c r="R49" s="16"/>
      <c r="S49" s="17"/>
    </row>
    <row r="50" spans="1:19" ht="13.5" thickBot="1">
      <c r="A50" s="117"/>
      <c r="B50" s="114"/>
      <c r="C50" s="157"/>
      <c r="D50" s="27" t="s">
        <v>24</v>
      </c>
      <c r="E50" s="46">
        <v>600.2</v>
      </c>
      <c r="F50" s="126"/>
      <c r="G50" s="109"/>
      <c r="H50" s="21">
        <v>3331.11</v>
      </c>
      <c r="I50" s="22">
        <v>34211.4</v>
      </c>
      <c r="J50" s="20">
        <f>SUM(E50*F39)</f>
        <v>3331.11</v>
      </c>
      <c r="K50" s="17">
        <v>34211.4</v>
      </c>
      <c r="L50" s="20">
        <f>SUM(J50,K50)</f>
        <v>37542.51</v>
      </c>
      <c r="M50" s="17">
        <f>SUM(J50-H50)</f>
        <v>0</v>
      </c>
      <c r="N50" s="16">
        <f t="shared" si="12"/>
        <v>0</v>
      </c>
      <c r="O50" s="16"/>
      <c r="P50" s="16"/>
      <c r="Q50" s="111"/>
      <c r="R50" s="16"/>
      <c r="S50" s="17"/>
    </row>
    <row r="51" spans="1:19" ht="13.5" thickBot="1">
      <c r="A51" s="23"/>
      <c r="B51" s="31">
        <v>2019</v>
      </c>
      <c r="C51" s="25"/>
      <c r="D51" s="26" t="s">
        <v>25</v>
      </c>
      <c r="E51" s="43">
        <f>SUM(E39:E50)</f>
        <v>5174.04</v>
      </c>
      <c r="F51" s="25"/>
      <c r="G51" s="24"/>
      <c r="H51" s="43">
        <f aca="true" t="shared" si="13" ref="H51:S51">SUM(H39:H50)</f>
        <v>28715.925999999996</v>
      </c>
      <c r="I51" s="43">
        <f t="shared" si="13"/>
        <v>294920.27999999997</v>
      </c>
      <c r="J51" s="43">
        <f t="shared" si="13"/>
        <v>28715.922</v>
      </c>
      <c r="K51" s="43">
        <f t="shared" si="13"/>
        <v>294920.27999999997</v>
      </c>
      <c r="L51" s="43">
        <f t="shared" si="13"/>
        <v>323636.202</v>
      </c>
      <c r="M51" s="43">
        <f t="shared" si="13"/>
        <v>0.0009999999999763531</v>
      </c>
      <c r="N51" s="43">
        <f t="shared" si="13"/>
        <v>-1.4551915228366852E-11</v>
      </c>
      <c r="O51" s="43">
        <f t="shared" si="13"/>
        <v>0</v>
      </c>
      <c r="P51" s="43">
        <f t="shared" si="13"/>
        <v>0</v>
      </c>
      <c r="Q51" s="43">
        <f t="shared" si="13"/>
        <v>0</v>
      </c>
      <c r="R51" s="43">
        <f t="shared" si="13"/>
        <v>0</v>
      </c>
      <c r="S51" s="43">
        <f t="shared" si="13"/>
        <v>0</v>
      </c>
    </row>
    <row r="52" spans="1:19" s="98" customFormat="1" ht="13.5" thickBot="1">
      <c r="A52" s="94">
        <f>A39</f>
        <v>3</v>
      </c>
      <c r="B52" s="47" t="str">
        <f>B39</f>
        <v>Регионално депо Троян Априлци</v>
      </c>
      <c r="C52" s="95" t="str">
        <f>C39</f>
        <v>Троян  </v>
      </c>
      <c r="D52" s="96"/>
      <c r="E52" s="97">
        <f>SUM(E38:E50)</f>
        <v>68159.7</v>
      </c>
      <c r="F52" s="95">
        <v>2.93</v>
      </c>
      <c r="G52" s="94"/>
      <c r="H52" s="97">
        <f aca="true" t="shared" si="14" ref="H52:P52">SUM(H38:H50)</f>
        <v>176167.256</v>
      </c>
      <c r="I52" s="97">
        <f t="shared" si="14"/>
        <v>1610713.58</v>
      </c>
      <c r="J52" s="97">
        <f t="shared" si="14"/>
        <v>176167.25199999995</v>
      </c>
      <c r="K52" s="97">
        <f t="shared" si="14"/>
        <v>1610713.58</v>
      </c>
      <c r="L52" s="97">
        <f t="shared" si="14"/>
        <v>1786880.8319999997</v>
      </c>
      <c r="M52" s="97">
        <f t="shared" si="14"/>
        <v>0.0009999999999763531</v>
      </c>
      <c r="N52" s="97">
        <f t="shared" si="14"/>
        <v>-1.4551915228366852E-11</v>
      </c>
      <c r="O52" s="97">
        <f t="shared" si="14"/>
        <v>0</v>
      </c>
      <c r="P52" s="97">
        <f t="shared" si="14"/>
        <v>0</v>
      </c>
      <c r="Q52" s="97">
        <f>SUM(Q38:Q50)</f>
        <v>0</v>
      </c>
      <c r="R52" s="97">
        <f>SUM(R38:R50)</f>
        <v>0</v>
      </c>
      <c r="S52" s="97">
        <f>SUM(S38:S50)</f>
        <v>0</v>
      </c>
    </row>
    <row r="53" spans="1:19" ht="13.5" thickBot="1">
      <c r="A53" s="35"/>
      <c r="B53" s="51" t="s">
        <v>81</v>
      </c>
      <c r="C53" s="36"/>
      <c r="D53" s="37"/>
      <c r="E53" s="44">
        <v>62985.659999999996</v>
      </c>
      <c r="F53" s="36">
        <v>2.93</v>
      </c>
      <c r="G53" s="38"/>
      <c r="H53" s="44">
        <v>147451.32999999996</v>
      </c>
      <c r="I53" s="45">
        <v>1315793.3800000001</v>
      </c>
      <c r="J53" s="86">
        <v>147451.328</v>
      </c>
      <c r="K53" s="89">
        <v>1315793.3800000001</v>
      </c>
      <c r="L53" s="36">
        <v>232345.99800000002</v>
      </c>
      <c r="M53" s="45"/>
      <c r="N53" s="45"/>
      <c r="O53" s="40"/>
      <c r="P53" s="41"/>
      <c r="Q53" s="41"/>
      <c r="R53" s="41"/>
      <c r="S53" s="41"/>
    </row>
    <row r="54" spans="1:19" ht="13.5" thickBot="1">
      <c r="A54" s="115">
        <v>4</v>
      </c>
      <c r="B54" s="118" t="s">
        <v>27</v>
      </c>
      <c r="C54" s="155" t="s">
        <v>41</v>
      </c>
      <c r="D54" s="11" t="s">
        <v>13</v>
      </c>
      <c r="E54" s="46"/>
      <c r="F54" s="124">
        <v>2.93</v>
      </c>
      <c r="G54" s="107">
        <v>57</v>
      </c>
      <c r="H54" s="14"/>
      <c r="I54" s="15"/>
      <c r="J54" s="12">
        <f>(E54*F54)</f>
        <v>0</v>
      </c>
      <c r="K54" s="13">
        <f>SUM(G54*E54)</f>
        <v>0</v>
      </c>
      <c r="L54" s="12">
        <f>SUM(J54,K54)</f>
        <v>0</v>
      </c>
      <c r="M54" s="17">
        <f aca="true" t="shared" si="15" ref="M54:N59">SUM(J54-H54)</f>
        <v>0</v>
      </c>
      <c r="N54" s="16">
        <f t="shared" si="15"/>
        <v>0</v>
      </c>
      <c r="O54" s="16"/>
      <c r="P54" s="16"/>
      <c r="Q54" s="110"/>
      <c r="R54" s="16"/>
      <c r="S54" s="17"/>
    </row>
    <row r="55" spans="1:19" ht="13.5" thickBot="1">
      <c r="A55" s="116"/>
      <c r="B55" s="119"/>
      <c r="C55" s="156"/>
      <c r="D55" s="11" t="s">
        <v>14</v>
      </c>
      <c r="E55" s="46"/>
      <c r="F55" s="125"/>
      <c r="G55" s="108"/>
      <c r="H55" s="18"/>
      <c r="I55" s="19"/>
      <c r="J55" s="16">
        <f>(E55*F54)</f>
        <v>0</v>
      </c>
      <c r="K55" s="17">
        <f>SUM(E55*G54)</f>
        <v>0</v>
      </c>
      <c r="L55" s="16">
        <f>SUM(J55,K55)</f>
        <v>0</v>
      </c>
      <c r="M55" s="17">
        <f t="shared" si="15"/>
        <v>0</v>
      </c>
      <c r="N55" s="16">
        <f t="shared" si="15"/>
        <v>0</v>
      </c>
      <c r="O55" s="16"/>
      <c r="P55" s="16"/>
      <c r="Q55" s="111"/>
      <c r="R55" s="16"/>
      <c r="S55" s="17"/>
    </row>
    <row r="56" spans="1:19" ht="13.5" thickBot="1">
      <c r="A56" s="116"/>
      <c r="B56" s="119"/>
      <c r="C56" s="156"/>
      <c r="D56" s="11" t="s">
        <v>15</v>
      </c>
      <c r="E56" s="46"/>
      <c r="F56" s="125"/>
      <c r="G56" s="108"/>
      <c r="H56" s="18"/>
      <c r="I56" s="19"/>
      <c r="J56" s="16">
        <f>(E56*F54)</f>
        <v>0</v>
      </c>
      <c r="K56" s="17">
        <f>SUM(E56*G54)</f>
        <v>0</v>
      </c>
      <c r="L56" s="16">
        <f aca="true" t="shared" si="16" ref="L56:L64">SUM(J56,K56)</f>
        <v>0</v>
      </c>
      <c r="M56" s="17">
        <f t="shared" si="15"/>
        <v>0</v>
      </c>
      <c r="N56" s="16">
        <f t="shared" si="15"/>
        <v>0</v>
      </c>
      <c r="O56" s="16"/>
      <c r="P56" s="16"/>
      <c r="Q56" s="111"/>
      <c r="R56" s="16"/>
      <c r="S56" s="17"/>
    </row>
    <row r="57" spans="1:19" ht="13.5" thickBot="1">
      <c r="A57" s="116"/>
      <c r="B57" s="119"/>
      <c r="C57" s="156"/>
      <c r="D57" s="11" t="s">
        <v>16</v>
      </c>
      <c r="E57" s="46"/>
      <c r="F57" s="125"/>
      <c r="G57" s="108"/>
      <c r="H57" s="18"/>
      <c r="I57" s="19"/>
      <c r="J57" s="16">
        <f>(E57*F54)</f>
        <v>0</v>
      </c>
      <c r="K57" s="17">
        <f>SUM(E57*G54)</f>
        <v>0</v>
      </c>
      <c r="L57" s="16">
        <f t="shared" si="16"/>
        <v>0</v>
      </c>
      <c r="M57" s="17">
        <f t="shared" si="15"/>
        <v>0</v>
      </c>
      <c r="N57" s="16">
        <f t="shared" si="15"/>
        <v>0</v>
      </c>
      <c r="O57" s="16"/>
      <c r="P57" s="16"/>
      <c r="Q57" s="111"/>
      <c r="R57" s="16"/>
      <c r="S57" s="17"/>
    </row>
    <row r="58" spans="1:19" ht="13.5" thickBot="1">
      <c r="A58" s="116"/>
      <c r="B58" s="119"/>
      <c r="C58" s="156"/>
      <c r="D58" s="11" t="s">
        <v>17</v>
      </c>
      <c r="E58" s="46"/>
      <c r="F58" s="125"/>
      <c r="G58" s="108"/>
      <c r="H58" s="18"/>
      <c r="I58" s="19"/>
      <c r="J58" s="16">
        <f>(E58*F54)</f>
        <v>0</v>
      </c>
      <c r="K58" s="17">
        <f>SUM(E58*G54)</f>
        <v>0</v>
      </c>
      <c r="L58" s="16">
        <f t="shared" si="16"/>
        <v>0</v>
      </c>
      <c r="M58" s="17">
        <f t="shared" si="15"/>
        <v>0</v>
      </c>
      <c r="N58" s="16">
        <f t="shared" si="15"/>
        <v>0</v>
      </c>
      <c r="O58" s="16"/>
      <c r="P58" s="16"/>
      <c r="Q58" s="111"/>
      <c r="R58" s="16"/>
      <c r="S58" s="17"/>
    </row>
    <row r="59" spans="1:19" ht="13.5" thickBot="1">
      <c r="A59" s="116"/>
      <c r="B59" s="120"/>
      <c r="C59" s="156"/>
      <c r="D59" s="11" t="s">
        <v>18</v>
      </c>
      <c r="E59" s="46"/>
      <c r="F59" s="125"/>
      <c r="G59" s="108"/>
      <c r="H59" s="18"/>
      <c r="I59" s="19"/>
      <c r="J59" s="16">
        <f>(E59*F54)</f>
        <v>0</v>
      </c>
      <c r="K59" s="17">
        <f>SUM(E59*G54)</f>
        <v>0</v>
      </c>
      <c r="L59" s="16">
        <f t="shared" si="16"/>
        <v>0</v>
      </c>
      <c r="M59" s="17">
        <f t="shared" si="15"/>
        <v>0</v>
      </c>
      <c r="N59" s="16">
        <f t="shared" si="15"/>
        <v>0</v>
      </c>
      <c r="O59" s="16"/>
      <c r="P59" s="16"/>
      <c r="Q59" s="111"/>
      <c r="R59" s="16"/>
      <c r="S59" s="17"/>
    </row>
    <row r="60" spans="1:19" ht="13.5" thickBot="1">
      <c r="A60" s="116"/>
      <c r="B60" s="112" t="s">
        <v>42</v>
      </c>
      <c r="C60" s="156"/>
      <c r="D60" s="11" t="s">
        <v>19</v>
      </c>
      <c r="E60" s="46"/>
      <c r="F60" s="125"/>
      <c r="G60" s="108"/>
      <c r="H60" s="18"/>
      <c r="I60" s="19"/>
      <c r="J60" s="16">
        <f>(E60*F54)</f>
        <v>0</v>
      </c>
      <c r="K60" s="17">
        <f>SUM(E60*G54)</f>
        <v>0</v>
      </c>
      <c r="L60" s="16">
        <f t="shared" si="16"/>
        <v>0</v>
      </c>
      <c r="M60" s="17">
        <v>0</v>
      </c>
      <c r="N60" s="16">
        <f aca="true" t="shared" si="17" ref="N60:N65">SUM(K60-I60)</f>
        <v>0</v>
      </c>
      <c r="O60" s="16"/>
      <c r="P60" s="16"/>
      <c r="Q60" s="111"/>
      <c r="R60" s="16"/>
      <c r="S60" s="17"/>
    </row>
    <row r="61" spans="1:19" ht="13.5" thickBot="1">
      <c r="A61" s="116"/>
      <c r="B61" s="113"/>
      <c r="C61" s="156"/>
      <c r="D61" s="11" t="s">
        <v>20</v>
      </c>
      <c r="E61" s="46"/>
      <c r="F61" s="125"/>
      <c r="G61" s="108"/>
      <c r="H61" s="18"/>
      <c r="I61" s="19"/>
      <c r="J61" s="16">
        <f>(E61*F54)</f>
        <v>0</v>
      </c>
      <c r="K61" s="17">
        <f>SUM(E61*G54)</f>
        <v>0</v>
      </c>
      <c r="L61" s="16">
        <f t="shared" si="16"/>
        <v>0</v>
      </c>
      <c r="M61" s="17">
        <f>SUM(J61-H61)</f>
        <v>0</v>
      </c>
      <c r="N61" s="16">
        <f t="shared" si="17"/>
        <v>0</v>
      </c>
      <c r="O61" s="16"/>
      <c r="P61" s="16"/>
      <c r="Q61" s="111"/>
      <c r="R61" s="16"/>
      <c r="S61" s="17"/>
    </row>
    <row r="62" spans="1:19" ht="13.5" thickBot="1">
      <c r="A62" s="116"/>
      <c r="B62" s="113"/>
      <c r="C62" s="156"/>
      <c r="D62" s="11" t="s">
        <v>21</v>
      </c>
      <c r="E62" s="46"/>
      <c r="F62" s="125"/>
      <c r="G62" s="108"/>
      <c r="H62" s="32"/>
      <c r="I62" s="33"/>
      <c r="J62" s="16">
        <f>(E62*F54)</f>
        <v>0</v>
      </c>
      <c r="K62" s="17">
        <f>SUM(E62*G54)</f>
        <v>0</v>
      </c>
      <c r="L62" s="16">
        <f t="shared" si="16"/>
        <v>0</v>
      </c>
      <c r="M62" s="17">
        <f>SUM(J62-H62)</f>
        <v>0</v>
      </c>
      <c r="N62" s="16">
        <f t="shared" si="17"/>
        <v>0</v>
      </c>
      <c r="O62" s="16"/>
      <c r="P62" s="16"/>
      <c r="Q62" s="111"/>
      <c r="R62" s="16"/>
      <c r="S62" s="17"/>
    </row>
    <row r="63" spans="1:19" ht="13.5" thickBot="1">
      <c r="A63" s="116"/>
      <c r="B63" s="113"/>
      <c r="C63" s="156"/>
      <c r="D63" s="11" t="s">
        <v>22</v>
      </c>
      <c r="E63" s="46"/>
      <c r="F63" s="125"/>
      <c r="G63" s="108"/>
      <c r="H63" s="18"/>
      <c r="I63" s="19"/>
      <c r="J63" s="16">
        <f>(E63*F54)</f>
        <v>0</v>
      </c>
      <c r="K63" s="17">
        <f>SUM(E63*G54)</f>
        <v>0</v>
      </c>
      <c r="L63" s="16">
        <f t="shared" si="16"/>
        <v>0</v>
      </c>
      <c r="M63" s="17">
        <f>SUM(J63-H63)</f>
        <v>0</v>
      </c>
      <c r="N63" s="16">
        <f t="shared" si="17"/>
        <v>0</v>
      </c>
      <c r="O63" s="16"/>
      <c r="P63" s="16"/>
      <c r="Q63" s="111"/>
      <c r="R63" s="16"/>
      <c r="S63" s="17"/>
    </row>
    <row r="64" spans="1:19" ht="13.5" thickBot="1">
      <c r="A64" s="116"/>
      <c r="B64" s="113"/>
      <c r="C64" s="156"/>
      <c r="D64" s="11" t="s">
        <v>23</v>
      </c>
      <c r="E64" s="46"/>
      <c r="F64" s="125"/>
      <c r="G64" s="108"/>
      <c r="H64" s="18"/>
      <c r="I64" s="19"/>
      <c r="J64" s="16">
        <f>(E64*F54)</f>
        <v>0</v>
      </c>
      <c r="K64" s="17">
        <f>SUM(E64*G54)</f>
        <v>0</v>
      </c>
      <c r="L64" s="16">
        <f t="shared" si="16"/>
        <v>0</v>
      </c>
      <c r="M64" s="17">
        <f>SUM(J64-H64)</f>
        <v>0</v>
      </c>
      <c r="N64" s="16">
        <f t="shared" si="17"/>
        <v>0</v>
      </c>
      <c r="O64" s="16"/>
      <c r="P64" s="16"/>
      <c r="Q64" s="111"/>
      <c r="R64" s="16"/>
      <c r="S64" s="17"/>
    </row>
    <row r="65" spans="1:19" ht="13.5" thickBot="1">
      <c r="A65" s="117"/>
      <c r="B65" s="114"/>
      <c r="C65" s="157"/>
      <c r="D65" s="27" t="s">
        <v>24</v>
      </c>
      <c r="E65" s="46"/>
      <c r="F65" s="126"/>
      <c r="G65" s="109"/>
      <c r="H65" s="21"/>
      <c r="I65" s="22"/>
      <c r="J65" s="20">
        <f>SUM(E65*F54)</f>
        <v>0</v>
      </c>
      <c r="K65" s="17">
        <f>SUM(E65*G54)</f>
        <v>0</v>
      </c>
      <c r="L65" s="20">
        <f>SUM(J65,K65)</f>
        <v>0</v>
      </c>
      <c r="M65" s="17">
        <f>SUM(J65-H65)</f>
        <v>0</v>
      </c>
      <c r="N65" s="16">
        <f t="shared" si="17"/>
        <v>0</v>
      </c>
      <c r="O65" s="16"/>
      <c r="P65" s="16"/>
      <c r="Q65" s="111"/>
      <c r="R65" s="16"/>
      <c r="S65" s="17"/>
    </row>
    <row r="66" spans="1:19" ht="13.5" thickBot="1">
      <c r="A66" s="23"/>
      <c r="B66" s="31">
        <v>2019</v>
      </c>
      <c r="C66" s="25"/>
      <c r="D66" s="26" t="s">
        <v>73</v>
      </c>
      <c r="E66" s="43">
        <f>SUM(E54:E65)</f>
        <v>0</v>
      </c>
      <c r="F66" s="25"/>
      <c r="G66" s="24"/>
      <c r="H66" s="43">
        <f aca="true" t="shared" si="18" ref="H66:S66">SUM(H54:H65)</f>
        <v>0</v>
      </c>
      <c r="I66" s="43">
        <f t="shared" si="18"/>
        <v>0</v>
      </c>
      <c r="J66" s="43">
        <f t="shared" si="18"/>
        <v>0</v>
      </c>
      <c r="K66" s="43">
        <f t="shared" si="18"/>
        <v>0</v>
      </c>
      <c r="L66" s="43">
        <f t="shared" si="18"/>
        <v>0</v>
      </c>
      <c r="M66" s="43">
        <f t="shared" si="18"/>
        <v>0</v>
      </c>
      <c r="N66" s="43">
        <f t="shared" si="18"/>
        <v>0</v>
      </c>
      <c r="O66" s="43">
        <f t="shared" si="18"/>
        <v>0</v>
      </c>
      <c r="P66" s="43">
        <f t="shared" si="18"/>
        <v>0</v>
      </c>
      <c r="Q66" s="43">
        <f t="shared" si="18"/>
        <v>0</v>
      </c>
      <c r="R66" s="43">
        <f t="shared" si="18"/>
        <v>0</v>
      </c>
      <c r="S66" s="43">
        <f t="shared" si="18"/>
        <v>0</v>
      </c>
    </row>
    <row r="67" spans="1:19" ht="13.5" thickBot="1">
      <c r="A67" s="28">
        <f>A54</f>
        <v>4</v>
      </c>
      <c r="B67" s="47" t="str">
        <f>B54</f>
        <v>Регионално депо Троян Априлци</v>
      </c>
      <c r="C67" s="29" t="str">
        <f>C54</f>
        <v>други </v>
      </c>
      <c r="D67" s="26"/>
      <c r="E67" s="43">
        <f>SUM(E53:E65)</f>
        <v>62985.659999999996</v>
      </c>
      <c r="F67" s="29">
        <v>2.93</v>
      </c>
      <c r="G67" s="28"/>
      <c r="H67" s="43">
        <f aca="true" t="shared" si="19" ref="H67:S67">SUM(H53:H65)</f>
        <v>147451.32999999996</v>
      </c>
      <c r="I67" s="43">
        <f t="shared" si="19"/>
        <v>1315793.3800000001</v>
      </c>
      <c r="J67" s="43">
        <f t="shared" si="19"/>
        <v>147451.328</v>
      </c>
      <c r="K67" s="43">
        <f t="shared" si="19"/>
        <v>1315793.3800000001</v>
      </c>
      <c r="L67" s="43">
        <f t="shared" si="19"/>
        <v>232345.99800000002</v>
      </c>
      <c r="M67" s="43">
        <f t="shared" si="19"/>
        <v>0</v>
      </c>
      <c r="N67" s="43">
        <f t="shared" si="19"/>
        <v>0</v>
      </c>
      <c r="O67" s="43">
        <f t="shared" si="19"/>
        <v>0</v>
      </c>
      <c r="P67" s="43">
        <f t="shared" si="19"/>
        <v>0</v>
      </c>
      <c r="Q67" s="43">
        <f t="shared" si="19"/>
        <v>0</v>
      </c>
      <c r="R67" s="43">
        <f t="shared" si="19"/>
        <v>0</v>
      </c>
      <c r="S67" s="43">
        <f t="shared" si="19"/>
        <v>0</v>
      </c>
    </row>
    <row r="68" spans="1:19" ht="13.5" thickBot="1">
      <c r="A68" s="35"/>
      <c r="B68" s="51" t="s">
        <v>81</v>
      </c>
      <c r="C68" s="51"/>
      <c r="D68" s="37"/>
      <c r="E68" s="54">
        <v>258795.92</v>
      </c>
      <c r="F68" s="36"/>
      <c r="G68" s="38"/>
      <c r="H68" s="54">
        <v>455480.77</v>
      </c>
      <c r="I68" s="55">
        <v>4825442.8</v>
      </c>
      <c r="J68" s="84">
        <v>455480.77</v>
      </c>
      <c r="K68" s="85">
        <v>4825442.8</v>
      </c>
      <c r="L68" s="52">
        <v>5280923.57</v>
      </c>
      <c r="M68" s="45">
        <v>0</v>
      </c>
      <c r="N68" s="45">
        <v>0</v>
      </c>
      <c r="O68" s="40"/>
      <c r="P68" s="41"/>
      <c r="Q68" s="41"/>
      <c r="R68" s="41"/>
      <c r="S68" s="41"/>
    </row>
    <row r="69" spans="1:19" ht="13.5" thickBot="1">
      <c r="A69" s="115">
        <v>5</v>
      </c>
      <c r="B69" s="190" t="s">
        <v>72</v>
      </c>
      <c r="C69" s="140" t="s">
        <v>71</v>
      </c>
      <c r="D69" s="11" t="s">
        <v>13</v>
      </c>
      <c r="E69" s="46">
        <v>1276.06</v>
      </c>
      <c r="F69" s="124">
        <v>1.76</v>
      </c>
      <c r="G69" s="107">
        <v>57</v>
      </c>
      <c r="H69" s="14">
        <v>2245.87</v>
      </c>
      <c r="I69" s="15">
        <v>72735.42</v>
      </c>
      <c r="J69" s="12">
        <f>(E69*F69)</f>
        <v>2245.8656</v>
      </c>
      <c r="K69" s="13">
        <f>SUM(G69*E69)</f>
        <v>72735.42</v>
      </c>
      <c r="L69" s="12">
        <f>SUM(J69,K69)</f>
        <v>74981.2856</v>
      </c>
      <c r="M69" s="17">
        <f aca="true" t="shared" si="20" ref="M69:N74">SUM(J69-H69)</f>
        <v>-0.004399999999805004</v>
      </c>
      <c r="N69" s="16">
        <f t="shared" si="20"/>
        <v>0</v>
      </c>
      <c r="O69" s="16"/>
      <c r="P69" s="16"/>
      <c r="Q69" s="110"/>
      <c r="R69" s="16"/>
      <c r="S69" s="17"/>
    </row>
    <row r="70" spans="1:19" ht="13.5" thickBot="1">
      <c r="A70" s="116"/>
      <c r="B70" s="191"/>
      <c r="C70" s="141"/>
      <c r="D70" s="11" t="s">
        <v>14</v>
      </c>
      <c r="E70" s="46">
        <v>1187.3</v>
      </c>
      <c r="F70" s="125"/>
      <c r="G70" s="108"/>
      <c r="H70" s="18">
        <v>2089.65</v>
      </c>
      <c r="I70" s="19">
        <v>67676.1</v>
      </c>
      <c r="J70" s="16">
        <f>(E70*F69)</f>
        <v>2089.648</v>
      </c>
      <c r="K70" s="17">
        <f>SUM(E70*G69)</f>
        <v>67676.09999999999</v>
      </c>
      <c r="L70" s="16">
        <f>SUM(J70,K70)</f>
        <v>69765.74799999999</v>
      </c>
      <c r="M70" s="17">
        <f t="shared" si="20"/>
        <v>-0.0019999999999527063</v>
      </c>
      <c r="N70" s="16">
        <f t="shared" si="20"/>
        <v>-1.4551915228366852E-11</v>
      </c>
      <c r="O70" s="16"/>
      <c r="P70" s="16"/>
      <c r="Q70" s="111"/>
      <c r="R70" s="16"/>
      <c r="S70" s="17"/>
    </row>
    <row r="71" spans="1:19" ht="13.5" thickBot="1">
      <c r="A71" s="116"/>
      <c r="B71" s="191"/>
      <c r="C71" s="141"/>
      <c r="D71" s="11" t="s">
        <v>15</v>
      </c>
      <c r="E71" s="46">
        <v>1434.32</v>
      </c>
      <c r="F71" s="125"/>
      <c r="G71" s="108"/>
      <c r="H71" s="18">
        <v>2524.4</v>
      </c>
      <c r="I71" s="19">
        <v>81756.24</v>
      </c>
      <c r="J71" s="16">
        <f>(E71*F69)</f>
        <v>2524.4031999999997</v>
      </c>
      <c r="K71" s="17">
        <f>SUM(E71*G69)</f>
        <v>81756.23999999999</v>
      </c>
      <c r="L71" s="16">
        <f aca="true" t="shared" si="21" ref="L71:L79">SUM(J71,K71)</f>
        <v>84280.64319999999</v>
      </c>
      <c r="M71" s="17">
        <f t="shared" si="20"/>
        <v>0.0031999999996514816</v>
      </c>
      <c r="N71" s="16">
        <f t="shared" si="20"/>
        <v>-1.4551915228366852E-11</v>
      </c>
      <c r="O71" s="16"/>
      <c r="P71" s="16"/>
      <c r="Q71" s="111"/>
      <c r="R71" s="16"/>
      <c r="S71" s="17"/>
    </row>
    <row r="72" spans="1:19" ht="13.5" thickBot="1">
      <c r="A72" s="116"/>
      <c r="B72" s="191"/>
      <c r="C72" s="141"/>
      <c r="D72" s="11" t="s">
        <v>16</v>
      </c>
      <c r="E72" s="46">
        <v>1408.6</v>
      </c>
      <c r="F72" s="125"/>
      <c r="G72" s="108"/>
      <c r="H72" s="18">
        <v>2479.14</v>
      </c>
      <c r="I72" s="19">
        <v>80290.2</v>
      </c>
      <c r="J72" s="16">
        <f>(E72*F69)</f>
        <v>2479.136</v>
      </c>
      <c r="K72" s="17">
        <f>SUM(E72*G69)</f>
        <v>80290.2</v>
      </c>
      <c r="L72" s="16">
        <f t="shared" si="21"/>
        <v>82769.336</v>
      </c>
      <c r="M72" s="17">
        <f t="shared" si="20"/>
        <v>-0.0039999999999054126</v>
      </c>
      <c r="N72" s="16">
        <f t="shared" si="20"/>
        <v>0</v>
      </c>
      <c r="O72" s="16"/>
      <c r="P72" s="16"/>
      <c r="Q72" s="111"/>
      <c r="R72" s="16"/>
      <c r="S72" s="17"/>
    </row>
    <row r="73" spans="1:19" ht="13.5" thickBot="1">
      <c r="A73" s="116"/>
      <c r="B73" s="191"/>
      <c r="C73" s="141"/>
      <c r="D73" s="11" t="s">
        <v>17</v>
      </c>
      <c r="E73" s="46">
        <v>1540.28</v>
      </c>
      <c r="F73" s="125"/>
      <c r="G73" s="108"/>
      <c r="H73" s="18">
        <v>2710.89</v>
      </c>
      <c r="I73" s="19">
        <v>87795.96</v>
      </c>
      <c r="J73" s="16">
        <f>(E73*F69)</f>
        <v>2710.8928</v>
      </c>
      <c r="K73" s="17">
        <f>SUM(E73*G69)</f>
        <v>87795.95999999999</v>
      </c>
      <c r="L73" s="16">
        <f t="shared" si="21"/>
        <v>90506.8528</v>
      </c>
      <c r="M73" s="17">
        <f t="shared" si="20"/>
        <v>0.002800000000206637</v>
      </c>
      <c r="N73" s="16">
        <f t="shared" si="20"/>
        <v>-1.4551915228366852E-11</v>
      </c>
      <c r="O73" s="16"/>
      <c r="P73" s="16"/>
      <c r="Q73" s="111"/>
      <c r="R73" s="16"/>
      <c r="S73" s="17"/>
    </row>
    <row r="74" spans="1:19" ht="13.5" thickBot="1">
      <c r="A74" s="116"/>
      <c r="B74" s="192"/>
      <c r="C74" s="141"/>
      <c r="D74" s="11" t="s">
        <v>18</v>
      </c>
      <c r="E74" s="46">
        <v>1457.56</v>
      </c>
      <c r="F74" s="125"/>
      <c r="G74" s="108"/>
      <c r="H74" s="18">
        <v>2565.31</v>
      </c>
      <c r="I74" s="19">
        <v>83080.92</v>
      </c>
      <c r="J74" s="16">
        <f>(E74*F69)</f>
        <v>2565.3056</v>
      </c>
      <c r="K74" s="17">
        <f>SUM(E74*G69)</f>
        <v>83080.92</v>
      </c>
      <c r="L74" s="16">
        <f t="shared" si="21"/>
        <v>85646.2256</v>
      </c>
      <c r="M74" s="17">
        <f t="shared" si="20"/>
        <v>-0.004399999999805004</v>
      </c>
      <c r="N74" s="16">
        <f t="shared" si="20"/>
        <v>0</v>
      </c>
      <c r="O74" s="16"/>
      <c r="P74" s="16"/>
      <c r="Q74" s="111"/>
      <c r="R74" s="16"/>
      <c r="S74" s="17"/>
    </row>
    <row r="75" spans="1:19" ht="13.5" thickBot="1">
      <c r="A75" s="116"/>
      <c r="B75" s="112"/>
      <c r="C75" s="141"/>
      <c r="D75" s="11" t="s">
        <v>19</v>
      </c>
      <c r="E75" s="46">
        <v>1653.48</v>
      </c>
      <c r="F75" s="125"/>
      <c r="G75" s="108"/>
      <c r="H75" s="18">
        <v>2910.12</v>
      </c>
      <c r="I75" s="19">
        <v>94248.36</v>
      </c>
      <c r="J75" s="16">
        <f>(E75*F69)</f>
        <v>2910.1248</v>
      </c>
      <c r="K75" s="17">
        <f>SUM(E75*G69)</f>
        <v>94248.36</v>
      </c>
      <c r="L75" s="16">
        <f t="shared" si="21"/>
        <v>97158.4848</v>
      </c>
      <c r="M75" s="17">
        <v>0</v>
      </c>
      <c r="N75" s="16">
        <f aca="true" t="shared" si="22" ref="N75:N80">SUM(K75-I75)</f>
        <v>0</v>
      </c>
      <c r="O75" s="16"/>
      <c r="P75" s="16"/>
      <c r="Q75" s="111"/>
      <c r="R75" s="16"/>
      <c r="S75" s="17"/>
    </row>
    <row r="76" spans="1:19" ht="13.5" thickBot="1">
      <c r="A76" s="116"/>
      <c r="B76" s="113"/>
      <c r="C76" s="141"/>
      <c r="D76" s="11" t="s">
        <v>20</v>
      </c>
      <c r="E76" s="46">
        <v>1626.32</v>
      </c>
      <c r="F76" s="125"/>
      <c r="G76" s="108"/>
      <c r="H76" s="18">
        <v>2862.32</v>
      </c>
      <c r="I76" s="19">
        <v>92700.24</v>
      </c>
      <c r="J76" s="16">
        <f>(E76*F69)</f>
        <v>2862.3232</v>
      </c>
      <c r="K76" s="17">
        <f>SUM(E76*G69)</f>
        <v>92700.23999999999</v>
      </c>
      <c r="L76" s="16">
        <f t="shared" si="21"/>
        <v>95562.56319999999</v>
      </c>
      <c r="M76" s="17">
        <f>SUM(J76-H76)</f>
        <v>0.0031999999996514816</v>
      </c>
      <c r="N76" s="16">
        <f t="shared" si="22"/>
        <v>-1.4551915228366852E-11</v>
      </c>
      <c r="O76" s="16"/>
      <c r="P76" s="16"/>
      <c r="Q76" s="111"/>
      <c r="R76" s="16"/>
      <c r="S76" s="17"/>
    </row>
    <row r="77" spans="1:19" ht="13.5" thickBot="1">
      <c r="A77" s="116"/>
      <c r="B77" s="113"/>
      <c r="C77" s="141"/>
      <c r="D77" s="11" t="s">
        <v>21</v>
      </c>
      <c r="E77" s="46">
        <v>1475.34</v>
      </c>
      <c r="F77" s="125"/>
      <c r="G77" s="108"/>
      <c r="H77" s="32">
        <v>2596.6</v>
      </c>
      <c r="I77" s="33">
        <v>84094.38</v>
      </c>
      <c r="J77" s="16">
        <f>(E77*F69)</f>
        <v>2596.5984</v>
      </c>
      <c r="K77" s="17">
        <f>SUM(E77*G69)</f>
        <v>84094.37999999999</v>
      </c>
      <c r="L77" s="16">
        <f t="shared" si="21"/>
        <v>86690.97839999999</v>
      </c>
      <c r="M77" s="17">
        <f>SUM(J77-H77)</f>
        <v>-0.0016000000000531145</v>
      </c>
      <c r="N77" s="16">
        <f t="shared" si="22"/>
        <v>-1.4551915228366852E-11</v>
      </c>
      <c r="O77" s="16"/>
      <c r="P77" s="16"/>
      <c r="Q77" s="111"/>
      <c r="R77" s="16"/>
      <c r="S77" s="17"/>
    </row>
    <row r="78" spans="1:19" ht="13.5" thickBot="1">
      <c r="A78" s="116"/>
      <c r="B78" s="113"/>
      <c r="C78" s="141"/>
      <c r="D78" s="11" t="s">
        <v>22</v>
      </c>
      <c r="E78" s="46">
        <v>1543.58</v>
      </c>
      <c r="F78" s="125"/>
      <c r="G78" s="108"/>
      <c r="H78" s="18">
        <v>2716.7</v>
      </c>
      <c r="I78" s="19">
        <v>87984.06</v>
      </c>
      <c r="J78" s="16">
        <v>2716.7</v>
      </c>
      <c r="K78" s="17">
        <f>SUM(E78*G69)</f>
        <v>87984.06</v>
      </c>
      <c r="L78" s="16">
        <f t="shared" si="21"/>
        <v>90700.76</v>
      </c>
      <c r="M78" s="17">
        <f>SUM(J78-H78)</f>
        <v>0</v>
      </c>
      <c r="N78" s="16">
        <f t="shared" si="22"/>
        <v>0</v>
      </c>
      <c r="O78" s="16"/>
      <c r="P78" s="16"/>
      <c r="Q78" s="111"/>
      <c r="R78" s="16"/>
      <c r="S78" s="17"/>
    </row>
    <row r="79" spans="1:19" ht="13.5" thickBot="1">
      <c r="A79" s="116"/>
      <c r="B79" s="113"/>
      <c r="C79" s="141"/>
      <c r="D79" s="11" t="s">
        <v>23</v>
      </c>
      <c r="E79" s="46">
        <v>1347.34</v>
      </c>
      <c r="F79" s="125"/>
      <c r="G79" s="108"/>
      <c r="H79" s="18">
        <v>2371.32</v>
      </c>
      <c r="I79" s="19">
        <v>76798.38</v>
      </c>
      <c r="J79" s="16">
        <f>(E79*F69)</f>
        <v>2371.3183999999997</v>
      </c>
      <c r="K79" s="17">
        <f>SUM(E79*G69)</f>
        <v>76798.37999999999</v>
      </c>
      <c r="L79" s="16">
        <f t="shared" si="21"/>
        <v>79169.6984</v>
      </c>
      <c r="M79" s="17">
        <f>SUM(J79-H79)</f>
        <v>-0.0016000000005078618</v>
      </c>
      <c r="N79" s="16">
        <f t="shared" si="22"/>
        <v>-1.4551915228366852E-11</v>
      </c>
      <c r="O79" s="16"/>
      <c r="P79" s="16"/>
      <c r="Q79" s="111"/>
      <c r="R79" s="16"/>
      <c r="S79" s="17"/>
    </row>
    <row r="80" spans="1:19" ht="13.5" thickBot="1">
      <c r="A80" s="117"/>
      <c r="B80" s="114"/>
      <c r="C80" s="142"/>
      <c r="D80" s="27" t="s">
        <v>24</v>
      </c>
      <c r="E80" s="46">
        <v>1248.5</v>
      </c>
      <c r="F80" s="126"/>
      <c r="G80" s="109"/>
      <c r="H80" s="21">
        <v>2197.36</v>
      </c>
      <c r="I80" s="22">
        <v>71164.5</v>
      </c>
      <c r="J80" s="20">
        <f>SUM(E80*F69)</f>
        <v>2197.36</v>
      </c>
      <c r="K80" s="17">
        <f>SUM(E80*G69)</f>
        <v>71164.5</v>
      </c>
      <c r="L80" s="20">
        <f>SUM(J80,K80)</f>
        <v>73361.86</v>
      </c>
      <c r="M80" s="17">
        <f>SUM(J80-H80)</f>
        <v>0</v>
      </c>
      <c r="N80" s="16">
        <f t="shared" si="22"/>
        <v>0</v>
      </c>
      <c r="O80" s="16"/>
      <c r="P80" s="16"/>
      <c r="Q80" s="111"/>
      <c r="R80" s="16"/>
      <c r="S80" s="17"/>
    </row>
    <row r="81" spans="1:19" ht="13.5" thickBot="1">
      <c r="A81" s="23"/>
      <c r="B81" s="31">
        <v>2019</v>
      </c>
      <c r="C81" s="25"/>
      <c r="D81" s="26" t="s">
        <v>73</v>
      </c>
      <c r="E81" s="43">
        <f>SUM(E69:E80)</f>
        <v>17198.68</v>
      </c>
      <c r="F81" s="25"/>
      <c r="G81" s="24"/>
      <c r="H81" s="43">
        <f aca="true" t="shared" si="23" ref="H81:S81">SUM(H69:H80)</f>
        <v>30269.679999999997</v>
      </c>
      <c r="I81" s="43">
        <f t="shared" si="23"/>
        <v>980324.7600000001</v>
      </c>
      <c r="J81" s="43">
        <f t="shared" si="23"/>
        <v>30269.676</v>
      </c>
      <c r="K81" s="43">
        <f t="shared" si="23"/>
        <v>980324.7599999999</v>
      </c>
      <c r="L81" s="43">
        <f t="shared" si="23"/>
        <v>1010594.436</v>
      </c>
      <c r="M81" s="43">
        <v>0</v>
      </c>
      <c r="N81" s="43">
        <f t="shared" si="23"/>
        <v>-8.731149137020111E-11</v>
      </c>
      <c r="O81" s="43">
        <f t="shared" si="23"/>
        <v>0</v>
      </c>
      <c r="P81" s="43">
        <f t="shared" si="23"/>
        <v>0</v>
      </c>
      <c r="Q81" s="43">
        <f t="shared" si="23"/>
        <v>0</v>
      </c>
      <c r="R81" s="43">
        <f t="shared" si="23"/>
        <v>0</v>
      </c>
      <c r="S81" s="43">
        <f t="shared" si="23"/>
        <v>0</v>
      </c>
    </row>
    <row r="82" spans="1:19" ht="17.25" customHeight="1" thickBot="1">
      <c r="A82" s="28">
        <f>A69</f>
        <v>5</v>
      </c>
      <c r="B82" s="47" t="str">
        <f>B69</f>
        <v>Регионално депо Ловеч - общо</v>
      </c>
      <c r="C82" s="29" t="str">
        <f>C69</f>
        <v>Ловеч,   Летница,  Угърчин </v>
      </c>
      <c r="D82" s="26"/>
      <c r="E82" s="43">
        <f>SUM(E68:E80)</f>
        <v>275994.60000000003</v>
      </c>
      <c r="F82" s="29">
        <v>1.76</v>
      </c>
      <c r="G82" s="28"/>
      <c r="H82" s="43">
        <f aca="true" t="shared" si="24" ref="H82:S82">SUM(H68:H80)</f>
        <v>485750.45000000007</v>
      </c>
      <c r="I82" s="43">
        <f t="shared" si="24"/>
        <v>5805767.56</v>
      </c>
      <c r="J82" s="43">
        <f t="shared" si="24"/>
        <v>485750.446</v>
      </c>
      <c r="K82" s="43">
        <f t="shared" si="24"/>
        <v>5805767.56</v>
      </c>
      <c r="L82" s="43">
        <f t="shared" si="24"/>
        <v>6291518.006</v>
      </c>
      <c r="M82" s="43">
        <v>0</v>
      </c>
      <c r="N82" s="43">
        <f t="shared" si="24"/>
        <v>-8.731149137020111E-11</v>
      </c>
      <c r="O82" s="43">
        <f t="shared" si="24"/>
        <v>0</v>
      </c>
      <c r="P82" s="43">
        <f t="shared" si="24"/>
        <v>0</v>
      </c>
      <c r="Q82" s="43">
        <f t="shared" si="24"/>
        <v>0</v>
      </c>
      <c r="R82" s="43">
        <f t="shared" si="24"/>
        <v>0</v>
      </c>
      <c r="S82" s="43">
        <f t="shared" si="24"/>
        <v>0</v>
      </c>
    </row>
    <row r="83" spans="1:19" ht="13.5" thickBot="1">
      <c r="A83" s="35"/>
      <c r="B83" s="51" t="s">
        <v>81</v>
      </c>
      <c r="C83" s="36"/>
      <c r="D83" s="37"/>
      <c r="E83" s="54">
        <v>135556.98</v>
      </c>
      <c r="F83" s="36"/>
      <c r="G83" s="38"/>
      <c r="H83" s="54">
        <v>238580.32</v>
      </c>
      <c r="I83" s="55">
        <v>3167922.2</v>
      </c>
      <c r="J83" s="87">
        <v>238580.32</v>
      </c>
      <c r="K83" s="88">
        <v>3167922.2</v>
      </c>
      <c r="L83" s="52">
        <v>3406502.52</v>
      </c>
      <c r="M83" s="45"/>
      <c r="N83" s="45"/>
      <c r="O83" s="40"/>
      <c r="P83" s="41"/>
      <c r="Q83" s="41"/>
      <c r="R83" s="41"/>
      <c r="S83" s="41"/>
    </row>
    <row r="84" spans="1:19" ht="13.5" customHeight="1" thickBot="1">
      <c r="A84" s="115">
        <v>6</v>
      </c>
      <c r="B84" s="118" t="s">
        <v>38</v>
      </c>
      <c r="C84" s="140" t="s">
        <v>43</v>
      </c>
      <c r="D84" s="11" t="s">
        <v>13</v>
      </c>
      <c r="E84" s="46">
        <v>951.78</v>
      </c>
      <c r="F84" s="124">
        <v>1.76</v>
      </c>
      <c r="G84" s="107">
        <v>57</v>
      </c>
      <c r="H84" s="14">
        <v>1675.13</v>
      </c>
      <c r="I84" s="15">
        <v>54251.46</v>
      </c>
      <c r="J84" s="12">
        <f>(E84*F84)</f>
        <v>1675.1327999999999</v>
      </c>
      <c r="K84" s="13">
        <f>SUM(G84*E84)</f>
        <v>54251.46</v>
      </c>
      <c r="L84" s="12">
        <f>SUM(J84,K84)</f>
        <v>55926.5928</v>
      </c>
      <c r="M84" s="17">
        <f aca="true" t="shared" si="25" ref="M84:N89">SUM(J84-H84)</f>
        <v>0.00279999999975189</v>
      </c>
      <c r="N84" s="16">
        <f t="shared" si="25"/>
        <v>0</v>
      </c>
      <c r="O84" s="16"/>
      <c r="P84" s="16"/>
      <c r="Q84" s="110"/>
      <c r="R84" s="16"/>
      <c r="S84" s="17"/>
    </row>
    <row r="85" spans="1:19" ht="13.5" thickBot="1">
      <c r="A85" s="116"/>
      <c r="B85" s="119"/>
      <c r="C85" s="141"/>
      <c r="D85" s="11" t="s">
        <v>14</v>
      </c>
      <c r="E85" s="46">
        <v>877.42</v>
      </c>
      <c r="F85" s="125"/>
      <c r="G85" s="108"/>
      <c r="H85" s="18">
        <v>1544.26</v>
      </c>
      <c r="I85" s="19">
        <v>50012.94</v>
      </c>
      <c r="J85" s="16">
        <f>(E85*F84)</f>
        <v>1544.2592</v>
      </c>
      <c r="K85" s="17">
        <f>SUM(E85*G84)</f>
        <v>50012.939999999995</v>
      </c>
      <c r="L85" s="16">
        <f>SUM(J85,K85)</f>
        <v>51557.199199999995</v>
      </c>
      <c r="M85" s="17">
        <f t="shared" si="25"/>
        <v>-0.0008000000000265572</v>
      </c>
      <c r="N85" s="16">
        <f t="shared" si="25"/>
        <v>-7.275957614183426E-12</v>
      </c>
      <c r="O85" s="16"/>
      <c r="P85" s="16"/>
      <c r="Q85" s="111"/>
      <c r="R85" s="16"/>
      <c r="S85" s="17"/>
    </row>
    <row r="86" spans="1:19" ht="13.5" thickBot="1">
      <c r="A86" s="116"/>
      <c r="B86" s="119"/>
      <c r="C86" s="141"/>
      <c r="D86" s="11" t="s">
        <v>15</v>
      </c>
      <c r="E86" s="46">
        <v>1034.8</v>
      </c>
      <c r="F86" s="125"/>
      <c r="G86" s="108"/>
      <c r="H86" s="18">
        <v>1821.25</v>
      </c>
      <c r="I86" s="19">
        <v>58983.6</v>
      </c>
      <c r="J86" s="16">
        <f>(E86*F84)</f>
        <v>1821.2479999999998</v>
      </c>
      <c r="K86" s="17">
        <f>SUM(E86*G84)</f>
        <v>58983.6</v>
      </c>
      <c r="L86" s="16">
        <f aca="true" t="shared" si="26" ref="L86:L94">SUM(J86,K86)</f>
        <v>60804.848</v>
      </c>
      <c r="M86" s="17">
        <f t="shared" si="25"/>
        <v>-0.00200000000018008</v>
      </c>
      <c r="N86" s="16">
        <f t="shared" si="25"/>
        <v>0</v>
      </c>
      <c r="O86" s="16"/>
      <c r="P86" s="16"/>
      <c r="Q86" s="111"/>
      <c r="R86" s="16"/>
      <c r="S86" s="17"/>
    </row>
    <row r="87" spans="1:19" ht="13.5" thickBot="1">
      <c r="A87" s="116"/>
      <c r="B87" s="119"/>
      <c r="C87" s="141"/>
      <c r="D87" s="11" t="s">
        <v>16</v>
      </c>
      <c r="E87" s="46">
        <v>1091.4</v>
      </c>
      <c r="F87" s="125"/>
      <c r="G87" s="108"/>
      <c r="H87" s="18">
        <v>1920.86</v>
      </c>
      <c r="I87" s="19">
        <v>62209.8</v>
      </c>
      <c r="J87" s="16">
        <f>(E87*F84)</f>
        <v>1920.8640000000003</v>
      </c>
      <c r="K87" s="17">
        <f>SUM(E87*G84)</f>
        <v>62209.8</v>
      </c>
      <c r="L87" s="16">
        <f t="shared" si="26"/>
        <v>64130.664000000004</v>
      </c>
      <c r="M87" s="17">
        <f t="shared" si="25"/>
        <v>0.00400000000036016</v>
      </c>
      <c r="N87" s="16">
        <f t="shared" si="25"/>
        <v>0</v>
      </c>
      <c r="O87" s="16"/>
      <c r="P87" s="16"/>
      <c r="Q87" s="111"/>
      <c r="R87" s="16"/>
      <c r="S87" s="17"/>
    </row>
    <row r="88" spans="1:19" ht="13.5" thickBot="1">
      <c r="A88" s="116"/>
      <c r="B88" s="119"/>
      <c r="C88" s="141"/>
      <c r="D88" s="11" t="s">
        <v>17</v>
      </c>
      <c r="E88" s="46">
        <v>1180.94</v>
      </c>
      <c r="F88" s="125"/>
      <c r="G88" s="108"/>
      <c r="H88" s="18">
        <v>2078.45</v>
      </c>
      <c r="I88" s="19">
        <v>67313.58</v>
      </c>
      <c r="J88" s="16">
        <f>(E88*F84)</f>
        <v>2078.4544</v>
      </c>
      <c r="K88" s="17">
        <f>SUM(E88*G84)</f>
        <v>67313.58</v>
      </c>
      <c r="L88" s="16">
        <f t="shared" si="26"/>
        <v>69392.0344</v>
      </c>
      <c r="M88" s="17">
        <f t="shared" si="25"/>
        <v>0.004400000000259752</v>
      </c>
      <c r="N88" s="16">
        <f t="shared" si="25"/>
        <v>0</v>
      </c>
      <c r="O88" s="16"/>
      <c r="P88" s="16"/>
      <c r="Q88" s="111"/>
      <c r="R88" s="16"/>
      <c r="S88" s="17"/>
    </row>
    <row r="89" spans="1:19" ht="13.5" thickBot="1">
      <c r="A89" s="116"/>
      <c r="B89" s="120"/>
      <c r="C89" s="141"/>
      <c r="D89" s="11" t="s">
        <v>18</v>
      </c>
      <c r="E89" s="46">
        <v>1127.62</v>
      </c>
      <c r="F89" s="125"/>
      <c r="G89" s="108"/>
      <c r="H89" s="18">
        <v>1984.61</v>
      </c>
      <c r="I89" s="19">
        <v>64274.34</v>
      </c>
      <c r="J89" s="16">
        <f>(E89*F84)</f>
        <v>1984.6111999999998</v>
      </c>
      <c r="K89" s="17">
        <f>SUM(E89*G84)</f>
        <v>64274.34</v>
      </c>
      <c r="L89" s="16">
        <f t="shared" si="26"/>
        <v>66258.9512</v>
      </c>
      <c r="M89" s="17">
        <f t="shared" si="25"/>
        <v>0.001199999999926149</v>
      </c>
      <c r="N89" s="16">
        <f t="shared" si="25"/>
        <v>0</v>
      </c>
      <c r="O89" s="16"/>
      <c r="P89" s="16"/>
      <c r="Q89" s="111"/>
      <c r="R89" s="16"/>
      <c r="S89" s="17"/>
    </row>
    <row r="90" spans="1:19" ht="13.5" thickBot="1">
      <c r="A90" s="116"/>
      <c r="B90" s="112" t="s">
        <v>42</v>
      </c>
      <c r="C90" s="141"/>
      <c r="D90" s="11" t="s">
        <v>19</v>
      </c>
      <c r="E90" s="46">
        <v>1283.64</v>
      </c>
      <c r="F90" s="125"/>
      <c r="G90" s="108"/>
      <c r="H90" s="18">
        <v>2259.21</v>
      </c>
      <c r="I90" s="19">
        <v>73167.48</v>
      </c>
      <c r="J90" s="16">
        <v>2259.21</v>
      </c>
      <c r="K90" s="17">
        <f>SUM(E90*G84)</f>
        <v>73167.48000000001</v>
      </c>
      <c r="L90" s="16">
        <f t="shared" si="26"/>
        <v>75426.69000000002</v>
      </c>
      <c r="M90" s="17">
        <v>0</v>
      </c>
      <c r="N90" s="16">
        <f aca="true" t="shared" si="27" ref="N90:N95">SUM(K90-I90)</f>
        <v>1.4551915228366852E-11</v>
      </c>
      <c r="O90" s="16"/>
      <c r="P90" s="16"/>
      <c r="Q90" s="111"/>
      <c r="R90" s="16"/>
      <c r="S90" s="17"/>
    </row>
    <row r="91" spans="1:19" ht="13.5" thickBot="1">
      <c r="A91" s="116"/>
      <c r="B91" s="113"/>
      <c r="C91" s="141"/>
      <c r="D91" s="11" t="s">
        <v>20</v>
      </c>
      <c r="E91" s="46">
        <v>1235.82</v>
      </c>
      <c r="F91" s="125"/>
      <c r="G91" s="108"/>
      <c r="H91" s="18">
        <v>2175.04</v>
      </c>
      <c r="I91" s="19">
        <v>70441.74</v>
      </c>
      <c r="J91" s="16">
        <f>(E91*F84)</f>
        <v>2175.0432</v>
      </c>
      <c r="K91" s="17">
        <f>SUM(E91*G84)</f>
        <v>70441.73999999999</v>
      </c>
      <c r="L91" s="16">
        <f t="shared" si="26"/>
        <v>72616.78319999999</v>
      </c>
      <c r="M91" s="17">
        <f>SUM(J91-H91)</f>
        <v>0.003200000000106229</v>
      </c>
      <c r="N91" s="16">
        <f t="shared" si="27"/>
        <v>-1.4551915228366852E-11</v>
      </c>
      <c r="O91" s="16"/>
      <c r="P91" s="16"/>
      <c r="Q91" s="111"/>
      <c r="R91" s="16"/>
      <c r="S91" s="17"/>
    </row>
    <row r="92" spans="1:19" ht="13.5" thickBot="1">
      <c r="A92" s="116"/>
      <c r="B92" s="113"/>
      <c r="C92" s="141"/>
      <c r="D92" s="11" t="s">
        <v>21</v>
      </c>
      <c r="E92" s="46">
        <v>1141.9</v>
      </c>
      <c r="F92" s="125"/>
      <c r="G92" s="108"/>
      <c r="H92" s="32">
        <v>2009.74</v>
      </c>
      <c r="I92" s="33">
        <v>65088.3</v>
      </c>
      <c r="J92" s="16">
        <f>(E92*F84)</f>
        <v>2009.7440000000001</v>
      </c>
      <c r="K92" s="17">
        <f>SUM(E92*G84)</f>
        <v>65088.3</v>
      </c>
      <c r="L92" s="16">
        <f t="shared" si="26"/>
        <v>67098.04400000001</v>
      </c>
      <c r="M92" s="17">
        <f>SUM(J92-H92)</f>
        <v>0.004000000000132786</v>
      </c>
      <c r="N92" s="16">
        <f t="shared" si="27"/>
        <v>0</v>
      </c>
      <c r="O92" s="16"/>
      <c r="P92" s="16"/>
      <c r="Q92" s="111"/>
      <c r="R92" s="16"/>
      <c r="S92" s="17"/>
    </row>
    <row r="93" spans="1:19" ht="13.5" thickBot="1">
      <c r="A93" s="116"/>
      <c r="B93" s="113"/>
      <c r="C93" s="141"/>
      <c r="D93" s="11" t="s">
        <v>22</v>
      </c>
      <c r="E93" s="46">
        <v>1196.74</v>
      </c>
      <c r="F93" s="125"/>
      <c r="G93" s="108"/>
      <c r="H93" s="18">
        <v>2106.26</v>
      </c>
      <c r="I93" s="19">
        <v>68214.18</v>
      </c>
      <c r="J93" s="16">
        <f>(E93*F84)</f>
        <v>2106.2624</v>
      </c>
      <c r="K93" s="17">
        <f>SUM(E93*G84)</f>
        <v>68214.18000000001</v>
      </c>
      <c r="L93" s="16">
        <f t="shared" si="26"/>
        <v>70320.44240000001</v>
      </c>
      <c r="M93" s="17">
        <f>SUM(J93-H93)</f>
        <v>0.002399999999852298</v>
      </c>
      <c r="N93" s="16">
        <f t="shared" si="27"/>
        <v>1.4551915228366852E-11</v>
      </c>
      <c r="O93" s="16"/>
      <c r="P93" s="16"/>
      <c r="Q93" s="111"/>
      <c r="R93" s="16"/>
      <c r="S93" s="17"/>
    </row>
    <row r="94" spans="1:19" ht="13.5" thickBot="1">
      <c r="A94" s="116"/>
      <c r="B94" s="113"/>
      <c r="C94" s="141"/>
      <c r="D94" s="11" t="s">
        <v>23</v>
      </c>
      <c r="E94" s="46">
        <v>1074.86</v>
      </c>
      <c r="F94" s="125"/>
      <c r="G94" s="108"/>
      <c r="H94" s="18">
        <v>1891.75</v>
      </c>
      <c r="I94" s="19">
        <v>61267.02</v>
      </c>
      <c r="J94" s="16">
        <f>(E94*F84)</f>
        <v>1891.7535999999998</v>
      </c>
      <c r="K94" s="17">
        <f>SUM(E94*G84)</f>
        <v>61267.02</v>
      </c>
      <c r="L94" s="16">
        <f t="shared" si="26"/>
        <v>63158.77359999999</v>
      </c>
      <c r="M94" s="17">
        <f>SUM(J94-H94)</f>
        <v>0.003599999999778447</v>
      </c>
      <c r="N94" s="16">
        <f t="shared" si="27"/>
        <v>0</v>
      </c>
      <c r="O94" s="16"/>
      <c r="P94" s="16"/>
      <c r="Q94" s="111"/>
      <c r="R94" s="16"/>
      <c r="S94" s="17"/>
    </row>
    <row r="95" spans="1:19" ht="13.5" thickBot="1">
      <c r="A95" s="117"/>
      <c r="B95" s="114"/>
      <c r="C95" s="142"/>
      <c r="D95" s="27" t="s">
        <v>24</v>
      </c>
      <c r="E95" s="46">
        <v>976.14</v>
      </c>
      <c r="F95" s="126"/>
      <c r="G95" s="109"/>
      <c r="H95" s="21">
        <v>1718.01</v>
      </c>
      <c r="I95" s="22">
        <v>55639.98</v>
      </c>
      <c r="J95" s="20">
        <f>SUM(E95*F84)</f>
        <v>1718.0064</v>
      </c>
      <c r="K95" s="17">
        <f>SUM(E95*G84)</f>
        <v>55639.979999999996</v>
      </c>
      <c r="L95" s="20">
        <f>SUM(J95,K95)</f>
        <v>57357.986399999994</v>
      </c>
      <c r="M95" s="17">
        <f>SUM(J95-H95)</f>
        <v>-0.0036000000000058208</v>
      </c>
      <c r="N95" s="16">
        <f t="shared" si="27"/>
        <v>-7.275957614183426E-12</v>
      </c>
      <c r="O95" s="16"/>
      <c r="P95" s="16"/>
      <c r="Q95" s="111"/>
      <c r="R95" s="16"/>
      <c r="S95" s="17"/>
    </row>
    <row r="96" spans="1:19" ht="13.5" thickBot="1">
      <c r="A96" s="23"/>
      <c r="B96" s="31">
        <v>2019</v>
      </c>
      <c r="C96" s="25"/>
      <c r="D96" s="26" t="s">
        <v>25</v>
      </c>
      <c r="E96" s="43">
        <f>SUM(E84:E95)</f>
        <v>13173.06</v>
      </c>
      <c r="F96" s="25"/>
      <c r="G96" s="24"/>
      <c r="H96" s="43">
        <f>E96*F84</f>
        <v>23184.5856</v>
      </c>
      <c r="I96" s="43">
        <f aca="true" t="shared" si="28" ref="I96:S96">SUM(I84:I95)</f>
        <v>750864.4199999999</v>
      </c>
      <c r="J96" s="43">
        <f>E96*F84</f>
        <v>23184.5856</v>
      </c>
      <c r="K96" s="43">
        <f t="shared" si="28"/>
        <v>750864.42</v>
      </c>
      <c r="L96" s="43">
        <f>H96+I96</f>
        <v>774049.0055999999</v>
      </c>
      <c r="M96" s="43">
        <v>0</v>
      </c>
      <c r="N96" s="43">
        <f t="shared" si="28"/>
        <v>0</v>
      </c>
      <c r="O96" s="43">
        <f t="shared" si="28"/>
        <v>0</v>
      </c>
      <c r="P96" s="43">
        <f t="shared" si="28"/>
        <v>0</v>
      </c>
      <c r="Q96" s="43">
        <f t="shared" si="28"/>
        <v>0</v>
      </c>
      <c r="R96" s="43">
        <f t="shared" si="28"/>
        <v>0</v>
      </c>
      <c r="S96" s="43">
        <f t="shared" si="28"/>
        <v>0</v>
      </c>
    </row>
    <row r="97" spans="1:19" ht="13.5" thickBot="1">
      <c r="A97" s="28">
        <f>A84</f>
        <v>6</v>
      </c>
      <c r="B97" s="47" t="str">
        <f>B84</f>
        <v>Регионално депо Ловеч</v>
      </c>
      <c r="C97" s="29" t="str">
        <f>C84</f>
        <v>Ловеч</v>
      </c>
      <c r="D97" s="30"/>
      <c r="E97" s="43">
        <f>SUM(E83:E95)</f>
        <v>148730.04</v>
      </c>
      <c r="F97" s="29">
        <v>1.76</v>
      </c>
      <c r="G97" s="28"/>
      <c r="H97" s="43">
        <f>H83+H96</f>
        <v>261764.9056</v>
      </c>
      <c r="I97" s="43">
        <f aca="true" t="shared" si="29" ref="I97:P97">SUM(I83:I95)</f>
        <v>3918786.62</v>
      </c>
      <c r="J97" s="43">
        <f>J83+J96</f>
        <v>261764.9056</v>
      </c>
      <c r="K97" s="43">
        <f t="shared" si="29"/>
        <v>3918786.6199999996</v>
      </c>
      <c r="L97" s="43">
        <f t="shared" si="29"/>
        <v>4180551.5292</v>
      </c>
      <c r="M97" s="43">
        <v>0</v>
      </c>
      <c r="N97" s="43">
        <f t="shared" si="29"/>
        <v>0</v>
      </c>
      <c r="O97" s="43">
        <f t="shared" si="29"/>
        <v>0</v>
      </c>
      <c r="P97" s="43">
        <f t="shared" si="29"/>
        <v>0</v>
      </c>
      <c r="Q97" s="43">
        <f>SUM(Q83:Q95)</f>
        <v>0</v>
      </c>
      <c r="R97" s="43">
        <f>SUM(R83:R95)</f>
        <v>0</v>
      </c>
      <c r="S97" s="43">
        <f>SUM(S83:S95)</f>
        <v>0</v>
      </c>
    </row>
    <row r="98" spans="1:19" ht="13.5" thickBot="1">
      <c r="A98" s="35"/>
      <c r="B98" s="51" t="s">
        <v>81</v>
      </c>
      <c r="C98" s="36"/>
      <c r="D98" s="37"/>
      <c r="E98" s="56">
        <v>5784.84</v>
      </c>
      <c r="F98" s="36"/>
      <c r="G98" s="38"/>
      <c r="H98" s="56">
        <v>10181.31</v>
      </c>
      <c r="I98" s="57">
        <v>176452.7</v>
      </c>
      <c r="J98" s="90">
        <v>10181.31</v>
      </c>
      <c r="K98" s="91">
        <v>176452.7</v>
      </c>
      <c r="L98" s="58">
        <v>186634.01</v>
      </c>
      <c r="M98" s="45"/>
      <c r="N98" s="45"/>
      <c r="O98" s="40"/>
      <c r="P98" s="41"/>
      <c r="Q98" s="41"/>
      <c r="R98" s="41"/>
      <c r="S98" s="41"/>
    </row>
    <row r="99" spans="1:19" ht="13.5" customHeight="1" thickBot="1">
      <c r="A99" s="115">
        <v>7</v>
      </c>
      <c r="B99" s="118" t="s">
        <v>38</v>
      </c>
      <c r="C99" s="140" t="s">
        <v>44</v>
      </c>
      <c r="D99" s="11" t="s">
        <v>13</v>
      </c>
      <c r="E99" s="46">
        <v>65.66</v>
      </c>
      <c r="F99" s="124">
        <v>1.76</v>
      </c>
      <c r="G99" s="107">
        <v>57</v>
      </c>
      <c r="H99" s="14">
        <v>115.56</v>
      </c>
      <c r="I99" s="15">
        <v>3742.62</v>
      </c>
      <c r="J99" s="12">
        <f>(E99*F99)</f>
        <v>115.5616</v>
      </c>
      <c r="K99" s="13">
        <f>SUM(G99*E99)</f>
        <v>3742.62</v>
      </c>
      <c r="L99" s="12">
        <f>SUM(J99,K99)</f>
        <v>3858.1816</v>
      </c>
      <c r="M99" s="17">
        <v>0</v>
      </c>
      <c r="N99" s="16">
        <f aca="true" t="shared" si="30" ref="M99:N104">SUM(K99-I99)</f>
        <v>0</v>
      </c>
      <c r="O99" s="16"/>
      <c r="P99" s="16"/>
      <c r="Q99" s="110"/>
      <c r="R99" s="16"/>
      <c r="S99" s="17"/>
    </row>
    <row r="100" spans="1:19" ht="13.5" thickBot="1">
      <c r="A100" s="116"/>
      <c r="B100" s="119"/>
      <c r="C100" s="141"/>
      <c r="D100" s="11" t="s">
        <v>14</v>
      </c>
      <c r="E100" s="46">
        <v>60.84</v>
      </c>
      <c r="F100" s="125"/>
      <c r="G100" s="108"/>
      <c r="H100" s="18">
        <v>107.08</v>
      </c>
      <c r="I100" s="19">
        <v>3467.88</v>
      </c>
      <c r="J100" s="16">
        <f>(E100*F99)</f>
        <v>107.0784</v>
      </c>
      <c r="K100" s="17">
        <f>SUM(E100*G99)</f>
        <v>3467.88</v>
      </c>
      <c r="L100" s="16">
        <f>SUM(J100,K100)</f>
        <v>3574.9584</v>
      </c>
      <c r="M100" s="17">
        <f t="shared" si="30"/>
        <v>-0.001599999999996271</v>
      </c>
      <c r="N100" s="16">
        <f t="shared" si="30"/>
        <v>0</v>
      </c>
      <c r="O100" s="16"/>
      <c r="P100" s="16"/>
      <c r="Q100" s="111"/>
      <c r="R100" s="16"/>
      <c r="S100" s="17"/>
    </row>
    <row r="101" spans="1:19" ht="13.5" thickBot="1">
      <c r="A101" s="116"/>
      <c r="B101" s="119"/>
      <c r="C101" s="141"/>
      <c r="D101" s="11" t="s">
        <v>15</v>
      </c>
      <c r="E101" s="46">
        <v>88.82</v>
      </c>
      <c r="F101" s="125"/>
      <c r="G101" s="108"/>
      <c r="H101" s="18">
        <v>156.32</v>
      </c>
      <c r="I101" s="19">
        <v>5062.74</v>
      </c>
      <c r="J101" s="16">
        <f>(E101*F99)</f>
        <v>156.32319999999999</v>
      </c>
      <c r="K101" s="17">
        <f>SUM(E101*G99)</f>
        <v>5062.74</v>
      </c>
      <c r="L101" s="16">
        <f aca="true" t="shared" si="31" ref="L101:L109">SUM(J101,K101)</f>
        <v>5219.0632</v>
      </c>
      <c r="M101" s="17">
        <f t="shared" si="30"/>
        <v>0.003199999999992542</v>
      </c>
      <c r="N101" s="16">
        <f t="shared" si="30"/>
        <v>0</v>
      </c>
      <c r="O101" s="16"/>
      <c r="P101" s="16"/>
      <c r="Q101" s="111"/>
      <c r="R101" s="16"/>
      <c r="S101" s="17"/>
    </row>
    <row r="102" spans="1:19" ht="13.5" thickBot="1">
      <c r="A102" s="116"/>
      <c r="B102" s="119"/>
      <c r="C102" s="141"/>
      <c r="D102" s="11" t="s">
        <v>16</v>
      </c>
      <c r="E102" s="46">
        <v>93.82</v>
      </c>
      <c r="F102" s="125"/>
      <c r="G102" s="108"/>
      <c r="H102" s="18">
        <v>165.12</v>
      </c>
      <c r="I102" s="19">
        <v>5347.74</v>
      </c>
      <c r="J102" s="16">
        <f>(E102*F99)</f>
        <v>165.1232</v>
      </c>
      <c r="K102" s="17">
        <f>SUM(E102*G99)</f>
        <v>5347.74</v>
      </c>
      <c r="L102" s="16">
        <f t="shared" si="31"/>
        <v>5512.8632</v>
      </c>
      <c r="M102" s="17">
        <f t="shared" si="30"/>
        <v>0.003199999999992542</v>
      </c>
      <c r="N102" s="16">
        <f t="shared" si="30"/>
        <v>0</v>
      </c>
      <c r="O102" s="16"/>
      <c r="P102" s="16"/>
      <c r="Q102" s="111"/>
      <c r="R102" s="16"/>
      <c r="S102" s="17"/>
    </row>
    <row r="103" spans="1:19" ht="13.5" thickBot="1">
      <c r="A103" s="116"/>
      <c r="B103" s="119"/>
      <c r="C103" s="141"/>
      <c r="D103" s="11" t="s">
        <v>17</v>
      </c>
      <c r="E103" s="46">
        <v>97.78</v>
      </c>
      <c r="F103" s="125"/>
      <c r="G103" s="108"/>
      <c r="H103" s="18">
        <v>172.09</v>
      </c>
      <c r="I103" s="19">
        <v>5573.46</v>
      </c>
      <c r="J103" s="16">
        <f>(E103*F99)</f>
        <v>172.0928</v>
      </c>
      <c r="K103" s="17">
        <f>SUM(E103*G99)</f>
        <v>5573.46</v>
      </c>
      <c r="L103" s="16">
        <f t="shared" si="31"/>
        <v>5745.5528</v>
      </c>
      <c r="M103" s="17">
        <f t="shared" si="30"/>
        <v>0.0028000000000076852</v>
      </c>
      <c r="N103" s="16">
        <f t="shared" si="30"/>
        <v>0</v>
      </c>
      <c r="O103" s="16"/>
      <c r="P103" s="16"/>
      <c r="Q103" s="111"/>
      <c r="R103" s="16"/>
      <c r="S103" s="17"/>
    </row>
    <row r="104" spans="1:19" ht="13.5" thickBot="1">
      <c r="A104" s="116"/>
      <c r="B104" s="120"/>
      <c r="C104" s="141"/>
      <c r="D104" s="11" t="s">
        <v>18</v>
      </c>
      <c r="E104" s="46">
        <v>84.94</v>
      </c>
      <c r="F104" s="125"/>
      <c r="G104" s="108"/>
      <c r="H104" s="18">
        <v>149.49</v>
      </c>
      <c r="I104" s="19">
        <v>4841.5</v>
      </c>
      <c r="J104" s="16">
        <f>(E104*F99)</f>
        <v>149.49439999999998</v>
      </c>
      <c r="K104" s="17">
        <f>SUM(E104*G99)</f>
        <v>4841.58</v>
      </c>
      <c r="L104" s="16">
        <f t="shared" si="31"/>
        <v>4991.0743999999995</v>
      </c>
      <c r="M104" s="17">
        <f t="shared" si="30"/>
        <v>0.004399999999975535</v>
      </c>
      <c r="N104" s="16">
        <f t="shared" si="30"/>
        <v>0.07999999999992724</v>
      </c>
      <c r="O104" s="16"/>
      <c r="P104" s="16"/>
      <c r="Q104" s="111"/>
      <c r="R104" s="16"/>
      <c r="S104" s="17"/>
    </row>
    <row r="105" spans="1:19" ht="13.5" thickBot="1">
      <c r="A105" s="116"/>
      <c r="B105" s="112" t="s">
        <v>42</v>
      </c>
      <c r="C105" s="141"/>
      <c r="D105" s="11" t="s">
        <v>19</v>
      </c>
      <c r="E105" s="46">
        <v>115.72</v>
      </c>
      <c r="F105" s="125"/>
      <c r="G105" s="108"/>
      <c r="H105" s="18">
        <v>203.67</v>
      </c>
      <c r="I105" s="19">
        <v>6596.04</v>
      </c>
      <c r="J105" s="16">
        <f>(E105*F99)</f>
        <v>203.6672</v>
      </c>
      <c r="K105" s="17">
        <f>SUM(E105*G99)</f>
        <v>6596.04</v>
      </c>
      <c r="L105" s="16">
        <f t="shared" si="31"/>
        <v>6799.7072</v>
      </c>
      <c r="M105" s="17">
        <v>0</v>
      </c>
      <c r="N105" s="16">
        <f aca="true" t="shared" si="32" ref="N105:N110">SUM(K105-I105)</f>
        <v>0</v>
      </c>
      <c r="O105" s="16"/>
      <c r="P105" s="16"/>
      <c r="Q105" s="111"/>
      <c r="R105" s="16"/>
      <c r="S105" s="17"/>
    </row>
    <row r="106" spans="1:19" ht="13.5" thickBot="1">
      <c r="A106" s="116"/>
      <c r="B106" s="113"/>
      <c r="C106" s="141"/>
      <c r="D106" s="11" t="s">
        <v>20</v>
      </c>
      <c r="E106" s="46">
        <v>113.84</v>
      </c>
      <c r="F106" s="125"/>
      <c r="G106" s="108"/>
      <c r="H106" s="18">
        <v>200.36</v>
      </c>
      <c r="I106" s="19">
        <v>6488.88</v>
      </c>
      <c r="J106" s="16">
        <f>(E106*F99)</f>
        <v>200.35840000000002</v>
      </c>
      <c r="K106" s="17">
        <f>SUM(E106*G99)</f>
        <v>6488.88</v>
      </c>
      <c r="L106" s="16">
        <f t="shared" si="31"/>
        <v>6689.2384</v>
      </c>
      <c r="M106" s="17">
        <f>SUM(J106-H106)</f>
        <v>-0.001599999999996271</v>
      </c>
      <c r="N106" s="16">
        <f t="shared" si="32"/>
        <v>0</v>
      </c>
      <c r="O106" s="16"/>
      <c r="P106" s="16"/>
      <c r="Q106" s="111"/>
      <c r="R106" s="16"/>
      <c r="S106" s="17"/>
    </row>
    <row r="107" spans="1:19" ht="13.5" thickBot="1">
      <c r="A107" s="116"/>
      <c r="B107" s="113"/>
      <c r="C107" s="141"/>
      <c r="D107" s="11" t="s">
        <v>21</v>
      </c>
      <c r="E107" s="46">
        <v>102.32</v>
      </c>
      <c r="F107" s="125"/>
      <c r="G107" s="108"/>
      <c r="H107" s="32">
        <v>180.08</v>
      </c>
      <c r="I107" s="33">
        <v>5832.24</v>
      </c>
      <c r="J107" s="16">
        <f>(E107*F99)</f>
        <v>180.08319999999998</v>
      </c>
      <c r="K107" s="17">
        <f>SUM(E107*G99)</f>
        <v>5832.24</v>
      </c>
      <c r="L107" s="16">
        <f t="shared" si="31"/>
        <v>6012.3232</v>
      </c>
      <c r="M107" s="17">
        <f>SUM(J107-H107)</f>
        <v>0.0031999999999641204</v>
      </c>
      <c r="N107" s="16">
        <f t="shared" si="32"/>
        <v>0</v>
      </c>
      <c r="O107" s="16"/>
      <c r="P107" s="16"/>
      <c r="Q107" s="111"/>
      <c r="R107" s="16"/>
      <c r="S107" s="17"/>
    </row>
    <row r="108" spans="1:19" ht="13.5" thickBot="1">
      <c r="A108" s="116"/>
      <c r="B108" s="113"/>
      <c r="C108" s="141"/>
      <c r="D108" s="11" t="s">
        <v>22</v>
      </c>
      <c r="E108" s="46">
        <v>94.74</v>
      </c>
      <c r="F108" s="125"/>
      <c r="G108" s="108"/>
      <c r="H108" s="18">
        <v>166.74</v>
      </c>
      <c r="I108" s="19">
        <v>5400.18</v>
      </c>
      <c r="J108" s="16">
        <f>(E108*F99)</f>
        <v>166.7424</v>
      </c>
      <c r="K108" s="17">
        <f>SUM(E108*G99)</f>
        <v>5400.179999999999</v>
      </c>
      <c r="L108" s="16">
        <f t="shared" si="31"/>
        <v>5566.9223999999995</v>
      </c>
      <c r="M108" s="17">
        <f>SUM(J108-H108)</f>
        <v>0.0023999999999944066</v>
      </c>
      <c r="N108" s="16">
        <f t="shared" si="32"/>
        <v>-9.094947017729282E-13</v>
      </c>
      <c r="O108" s="16"/>
      <c r="P108" s="16"/>
      <c r="Q108" s="111"/>
      <c r="R108" s="16"/>
      <c r="S108" s="17"/>
    </row>
    <row r="109" spans="1:19" ht="13.5" thickBot="1">
      <c r="A109" s="116"/>
      <c r="B109" s="113"/>
      <c r="C109" s="141"/>
      <c r="D109" s="11" t="s">
        <v>23</v>
      </c>
      <c r="E109" s="46">
        <v>79.92</v>
      </c>
      <c r="F109" s="125"/>
      <c r="G109" s="108"/>
      <c r="H109" s="18">
        <v>140.66</v>
      </c>
      <c r="I109" s="19">
        <v>4555.44</v>
      </c>
      <c r="J109" s="16">
        <f>(E109*F99)</f>
        <v>140.6592</v>
      </c>
      <c r="K109" s="17">
        <f>SUM(E109*G99)</f>
        <v>4555.4400000000005</v>
      </c>
      <c r="L109" s="16">
        <f t="shared" si="31"/>
        <v>4696.099200000001</v>
      </c>
      <c r="M109" s="17">
        <f>SUM(J109-H109)</f>
        <v>-0.0007999999999981355</v>
      </c>
      <c r="N109" s="16">
        <f t="shared" si="32"/>
        <v>9.094947017729282E-13</v>
      </c>
      <c r="O109" s="16"/>
      <c r="P109" s="16"/>
      <c r="Q109" s="111"/>
      <c r="R109" s="16"/>
      <c r="S109" s="17"/>
    </row>
    <row r="110" spans="1:19" ht="13.5" thickBot="1">
      <c r="A110" s="117"/>
      <c r="B110" s="114"/>
      <c r="C110" s="142"/>
      <c r="D110" s="27" t="s">
        <v>24</v>
      </c>
      <c r="E110" s="46">
        <v>67.34</v>
      </c>
      <c r="F110" s="126"/>
      <c r="G110" s="109"/>
      <c r="H110" s="21">
        <v>118.52</v>
      </c>
      <c r="I110" s="22">
        <v>3838.38</v>
      </c>
      <c r="J110" s="20">
        <f>SUM(E110*F99)</f>
        <v>118.5184</v>
      </c>
      <c r="K110" s="17">
        <f>SUM(E110*G99)</f>
        <v>3838.38</v>
      </c>
      <c r="L110" s="20">
        <f>SUM(J110,K110)</f>
        <v>3956.8984</v>
      </c>
      <c r="M110" s="17">
        <f>SUM(J110-H110)</f>
        <v>-0.001599999999996271</v>
      </c>
      <c r="N110" s="16">
        <f t="shared" si="32"/>
        <v>0</v>
      </c>
      <c r="O110" s="16"/>
      <c r="P110" s="16"/>
      <c r="Q110" s="111"/>
      <c r="R110" s="16"/>
      <c r="S110" s="17"/>
    </row>
    <row r="111" spans="1:19" ht="13.5" thickBot="1">
      <c r="A111" s="23"/>
      <c r="B111" s="31">
        <v>2019</v>
      </c>
      <c r="C111" s="25"/>
      <c r="D111" s="26" t="s">
        <v>25</v>
      </c>
      <c r="E111" s="43">
        <f>SUM(E99:E110)</f>
        <v>1065.74</v>
      </c>
      <c r="F111" s="25"/>
      <c r="G111" s="24"/>
      <c r="H111" s="43">
        <f aca="true" t="shared" si="33" ref="H111:S111">SUM(H99:H110)</f>
        <v>1875.69</v>
      </c>
      <c r="I111" s="43">
        <f t="shared" si="33"/>
        <v>60747.09999999999</v>
      </c>
      <c r="J111" s="43">
        <v>1875.69</v>
      </c>
      <c r="K111" s="43">
        <v>60747.1</v>
      </c>
      <c r="L111" s="43">
        <v>62622.79</v>
      </c>
      <c r="M111" s="43">
        <v>0</v>
      </c>
      <c r="N111" s="43">
        <f t="shared" si="33"/>
        <v>0.07999999999992724</v>
      </c>
      <c r="O111" s="43">
        <f t="shared" si="33"/>
        <v>0</v>
      </c>
      <c r="P111" s="43">
        <f t="shared" si="33"/>
        <v>0</v>
      </c>
      <c r="Q111" s="43">
        <f t="shared" si="33"/>
        <v>0</v>
      </c>
      <c r="R111" s="43">
        <f t="shared" si="33"/>
        <v>0</v>
      </c>
      <c r="S111" s="43">
        <f t="shared" si="33"/>
        <v>0</v>
      </c>
    </row>
    <row r="112" spans="1:19" ht="13.5" thickBot="1">
      <c r="A112" s="28">
        <f>A99</f>
        <v>7</v>
      </c>
      <c r="B112" s="47" t="str">
        <f>B99</f>
        <v>Регионално депо Ловеч</v>
      </c>
      <c r="C112" s="29" t="str">
        <f>C99</f>
        <v>Летница</v>
      </c>
      <c r="D112" s="30"/>
      <c r="E112" s="43">
        <f>SUM(E98:E110)</f>
        <v>6850.579999999999</v>
      </c>
      <c r="F112" s="29">
        <v>1.76</v>
      </c>
      <c r="G112" s="28"/>
      <c r="H112" s="43">
        <f aca="true" t="shared" si="34" ref="H112:S112">SUM(H98:H110)</f>
        <v>12057</v>
      </c>
      <c r="I112" s="43">
        <f t="shared" si="34"/>
        <v>237199.8</v>
      </c>
      <c r="J112" s="43">
        <v>12057</v>
      </c>
      <c r="K112" s="43">
        <f t="shared" si="34"/>
        <v>237199.87999999998</v>
      </c>
      <c r="L112" s="43">
        <f t="shared" si="34"/>
        <v>249256.89240000007</v>
      </c>
      <c r="M112" s="43">
        <v>0</v>
      </c>
      <c r="N112" s="43">
        <f t="shared" si="34"/>
        <v>0.07999999999992724</v>
      </c>
      <c r="O112" s="43">
        <f t="shared" si="34"/>
        <v>0</v>
      </c>
      <c r="P112" s="43">
        <f t="shared" si="34"/>
        <v>0</v>
      </c>
      <c r="Q112" s="43">
        <f t="shared" si="34"/>
        <v>0</v>
      </c>
      <c r="R112" s="43">
        <f t="shared" si="34"/>
        <v>0</v>
      </c>
      <c r="S112" s="43">
        <f t="shared" si="34"/>
        <v>0</v>
      </c>
    </row>
    <row r="113" spans="1:19" ht="13.5" thickBot="1">
      <c r="A113" s="35"/>
      <c r="B113" s="51" t="s">
        <v>81</v>
      </c>
      <c r="C113" s="36"/>
      <c r="D113" s="37"/>
      <c r="E113" s="54">
        <v>8467.12</v>
      </c>
      <c r="F113" s="36"/>
      <c r="G113" s="38"/>
      <c r="H113" s="54">
        <v>14902.14</v>
      </c>
      <c r="I113" s="55">
        <v>228829.28</v>
      </c>
      <c r="J113" s="84">
        <v>14902.14</v>
      </c>
      <c r="K113" s="85">
        <v>228829.28</v>
      </c>
      <c r="L113" s="52">
        <v>243731.42</v>
      </c>
      <c r="M113" s="45"/>
      <c r="N113" s="45"/>
      <c r="O113" s="40"/>
      <c r="P113" s="41"/>
      <c r="Q113" s="41"/>
      <c r="R113" s="41"/>
      <c r="S113" s="41"/>
    </row>
    <row r="114" spans="1:19" ht="13.5" customHeight="1" thickBot="1">
      <c r="A114" s="115">
        <v>8</v>
      </c>
      <c r="B114" s="118" t="s">
        <v>38</v>
      </c>
      <c r="C114" s="140" t="s">
        <v>45</v>
      </c>
      <c r="D114" s="11" t="s">
        <v>13</v>
      </c>
      <c r="E114" s="46">
        <v>76.22</v>
      </c>
      <c r="F114" s="124">
        <v>1.76</v>
      </c>
      <c r="G114" s="107">
        <v>57</v>
      </c>
      <c r="H114" s="14">
        <v>134.15</v>
      </c>
      <c r="I114" s="15">
        <v>4344.54</v>
      </c>
      <c r="J114" s="12">
        <f>(E114*F114)</f>
        <v>134.1472</v>
      </c>
      <c r="K114" s="13">
        <f>SUM(G114*E114)</f>
        <v>4344.54</v>
      </c>
      <c r="L114" s="12">
        <f>SUM(J114,K114)</f>
        <v>4478.6872</v>
      </c>
      <c r="M114" s="17">
        <f aca="true" t="shared" si="35" ref="M114:N119">SUM(J114-H114)</f>
        <v>-0.0028000000000076852</v>
      </c>
      <c r="N114" s="16">
        <f t="shared" si="35"/>
        <v>0</v>
      </c>
      <c r="O114" s="16"/>
      <c r="P114" s="16"/>
      <c r="Q114" s="110"/>
      <c r="R114" s="16"/>
      <c r="S114" s="17"/>
    </row>
    <row r="115" spans="1:19" ht="13.5" thickBot="1">
      <c r="A115" s="116"/>
      <c r="B115" s="119"/>
      <c r="C115" s="141"/>
      <c r="D115" s="11" t="s">
        <v>14</v>
      </c>
      <c r="E115" s="46">
        <v>71.84</v>
      </c>
      <c r="F115" s="125"/>
      <c r="G115" s="108"/>
      <c r="H115" s="18">
        <v>126.44</v>
      </c>
      <c r="I115" s="19">
        <v>4094.88</v>
      </c>
      <c r="J115" s="16">
        <f>(E115*F114)</f>
        <v>126.4384</v>
      </c>
      <c r="K115" s="17">
        <f>SUM(E115*G114)</f>
        <v>4094.88</v>
      </c>
      <c r="L115" s="16">
        <f>SUM(J115,K115)</f>
        <v>4221.3184</v>
      </c>
      <c r="M115" s="17">
        <f t="shared" si="35"/>
        <v>-0.001599999999996271</v>
      </c>
      <c r="N115" s="16">
        <f t="shared" si="35"/>
        <v>0</v>
      </c>
      <c r="O115" s="16"/>
      <c r="P115" s="16"/>
      <c r="Q115" s="111"/>
      <c r="R115" s="16"/>
      <c r="S115" s="17"/>
    </row>
    <row r="116" spans="1:19" ht="13.5" thickBot="1">
      <c r="A116" s="116"/>
      <c r="B116" s="119"/>
      <c r="C116" s="141"/>
      <c r="D116" s="11" t="s">
        <v>15</v>
      </c>
      <c r="E116" s="46">
        <v>94.06</v>
      </c>
      <c r="F116" s="125"/>
      <c r="G116" s="108"/>
      <c r="H116" s="18">
        <v>165.55</v>
      </c>
      <c r="I116" s="19">
        <v>5361.42</v>
      </c>
      <c r="J116" s="16">
        <f>(E116*F114)</f>
        <v>165.5456</v>
      </c>
      <c r="K116" s="17">
        <f>SUM(E116*G114)</f>
        <v>5361.42</v>
      </c>
      <c r="L116" s="16">
        <f aca="true" t="shared" si="36" ref="L116:L124">SUM(J116,K116)</f>
        <v>5526.9656</v>
      </c>
      <c r="M116" s="17">
        <f t="shared" si="35"/>
        <v>-0.004400000000003956</v>
      </c>
      <c r="N116" s="16">
        <f t="shared" si="35"/>
        <v>0</v>
      </c>
      <c r="O116" s="16"/>
      <c r="P116" s="16"/>
      <c r="Q116" s="111"/>
      <c r="R116" s="16"/>
      <c r="S116" s="17"/>
    </row>
    <row r="117" spans="1:19" ht="13.5" thickBot="1">
      <c r="A117" s="116"/>
      <c r="B117" s="119"/>
      <c r="C117" s="141"/>
      <c r="D117" s="11" t="s">
        <v>16</v>
      </c>
      <c r="E117" s="46">
        <v>106.72</v>
      </c>
      <c r="F117" s="125"/>
      <c r="G117" s="108"/>
      <c r="H117" s="18">
        <v>187.83</v>
      </c>
      <c r="I117" s="81">
        <v>6083.04</v>
      </c>
      <c r="J117" s="16">
        <f>(E117*F114)</f>
        <v>187.8272</v>
      </c>
      <c r="K117" s="82">
        <f>SUM(E117*G114)</f>
        <v>6083.04</v>
      </c>
      <c r="L117" s="16">
        <f t="shared" si="36"/>
        <v>6270.8672</v>
      </c>
      <c r="M117" s="17">
        <f t="shared" si="35"/>
        <v>-0.0028000000000076852</v>
      </c>
      <c r="N117" s="83">
        <f t="shared" si="35"/>
        <v>0</v>
      </c>
      <c r="O117" s="16"/>
      <c r="P117" s="16"/>
      <c r="Q117" s="111"/>
      <c r="R117" s="16"/>
      <c r="S117" s="17"/>
    </row>
    <row r="118" spans="1:19" ht="13.5" thickBot="1">
      <c r="A118" s="116"/>
      <c r="B118" s="119"/>
      <c r="C118" s="141"/>
      <c r="D118" s="11" t="s">
        <v>17</v>
      </c>
      <c r="E118" s="46">
        <v>134.5</v>
      </c>
      <c r="F118" s="125"/>
      <c r="G118" s="108"/>
      <c r="H118" s="18">
        <v>236.72</v>
      </c>
      <c r="I118" s="19">
        <v>7666.5</v>
      </c>
      <c r="J118" s="16">
        <f>(E118*F114)</f>
        <v>236.72</v>
      </c>
      <c r="K118" s="17">
        <f>SUM(E118*G114)</f>
        <v>7666.5</v>
      </c>
      <c r="L118" s="16">
        <f t="shared" si="36"/>
        <v>7903.22</v>
      </c>
      <c r="M118" s="17">
        <f t="shared" si="35"/>
        <v>0</v>
      </c>
      <c r="N118" s="16">
        <f t="shared" si="35"/>
        <v>0</v>
      </c>
      <c r="O118" s="16"/>
      <c r="P118" s="16"/>
      <c r="Q118" s="111"/>
      <c r="R118" s="16"/>
      <c r="S118" s="17"/>
    </row>
    <row r="119" spans="1:19" ht="13.5" thickBot="1">
      <c r="A119" s="116"/>
      <c r="B119" s="120"/>
      <c r="C119" s="141"/>
      <c r="D119" s="11" t="s">
        <v>18</v>
      </c>
      <c r="E119" s="46">
        <v>104.26</v>
      </c>
      <c r="F119" s="125"/>
      <c r="G119" s="108"/>
      <c r="H119" s="18">
        <v>183.5</v>
      </c>
      <c r="I119" s="19">
        <v>5942.82</v>
      </c>
      <c r="J119" s="16">
        <f>(E119*F114)</f>
        <v>183.4976</v>
      </c>
      <c r="K119" s="17">
        <f>SUM(E119*G114)</f>
        <v>5942.820000000001</v>
      </c>
      <c r="L119" s="16">
        <f t="shared" si="36"/>
        <v>6126.3176</v>
      </c>
      <c r="M119" s="17">
        <f t="shared" si="35"/>
        <v>-0.0023999999999944066</v>
      </c>
      <c r="N119" s="16">
        <f t="shared" si="35"/>
        <v>9.094947017729282E-13</v>
      </c>
      <c r="O119" s="16"/>
      <c r="P119" s="16"/>
      <c r="Q119" s="111"/>
      <c r="R119" s="16"/>
      <c r="S119" s="17"/>
    </row>
    <row r="120" spans="1:19" ht="13.5" thickBot="1">
      <c r="A120" s="116"/>
      <c r="B120" s="112" t="s">
        <v>42</v>
      </c>
      <c r="C120" s="141"/>
      <c r="D120" s="11" t="s">
        <v>19</v>
      </c>
      <c r="E120" s="46">
        <v>110.58</v>
      </c>
      <c r="F120" s="125"/>
      <c r="G120" s="108"/>
      <c r="H120" s="18">
        <v>194.62</v>
      </c>
      <c r="I120" s="19">
        <v>6303.06</v>
      </c>
      <c r="J120" s="16">
        <f>(E120*F114)</f>
        <v>194.6208</v>
      </c>
      <c r="K120" s="17">
        <f>SUM(E120*G114)</f>
        <v>6303.0599999999995</v>
      </c>
      <c r="L120" s="16">
        <f t="shared" si="36"/>
        <v>6497.680799999999</v>
      </c>
      <c r="M120" s="17">
        <v>0</v>
      </c>
      <c r="N120" s="16">
        <f aca="true" t="shared" si="37" ref="N120:N125">SUM(K120-I120)</f>
        <v>-9.094947017729282E-13</v>
      </c>
      <c r="O120" s="16"/>
      <c r="P120" s="16"/>
      <c r="Q120" s="111"/>
      <c r="R120" s="16"/>
      <c r="S120" s="17"/>
    </row>
    <row r="121" spans="1:19" ht="13.5" thickBot="1">
      <c r="A121" s="116"/>
      <c r="B121" s="113"/>
      <c r="C121" s="141"/>
      <c r="D121" s="11" t="s">
        <v>20</v>
      </c>
      <c r="E121" s="46">
        <v>125.16</v>
      </c>
      <c r="F121" s="125"/>
      <c r="G121" s="108"/>
      <c r="H121" s="18">
        <v>220.28</v>
      </c>
      <c r="I121" s="19">
        <v>7134.12</v>
      </c>
      <c r="J121" s="16">
        <f>(E121*F114)</f>
        <v>220.2816</v>
      </c>
      <c r="K121" s="17">
        <f>SUM(E121*G114)</f>
        <v>7134.12</v>
      </c>
      <c r="L121" s="16">
        <f t="shared" si="36"/>
        <v>7354.4016</v>
      </c>
      <c r="M121" s="17">
        <f>SUM(J121-H121)</f>
        <v>0.001599999999996271</v>
      </c>
      <c r="N121" s="16">
        <f t="shared" si="37"/>
        <v>0</v>
      </c>
      <c r="O121" s="16"/>
      <c r="P121" s="16"/>
      <c r="Q121" s="111"/>
      <c r="R121" s="16"/>
      <c r="S121" s="17"/>
    </row>
    <row r="122" spans="1:19" ht="13.5" thickBot="1">
      <c r="A122" s="116"/>
      <c r="B122" s="113"/>
      <c r="C122" s="141"/>
      <c r="D122" s="11" t="s">
        <v>21</v>
      </c>
      <c r="E122" s="46">
        <v>117.42</v>
      </c>
      <c r="F122" s="125"/>
      <c r="G122" s="108"/>
      <c r="H122" s="32">
        <v>206.66</v>
      </c>
      <c r="I122" s="33">
        <v>6692.94</v>
      </c>
      <c r="J122" s="16">
        <f>(E122*F114)</f>
        <v>206.6592</v>
      </c>
      <c r="K122" s="17">
        <f>SUM(E122*G114)</f>
        <v>6692.9400000000005</v>
      </c>
      <c r="L122" s="16">
        <f t="shared" si="36"/>
        <v>6899.599200000001</v>
      </c>
      <c r="M122" s="17">
        <f>SUM(J122-H122)</f>
        <v>-0.0007999999999981355</v>
      </c>
      <c r="N122" s="16">
        <f t="shared" si="37"/>
        <v>9.094947017729282E-13</v>
      </c>
      <c r="O122" s="16"/>
      <c r="P122" s="16"/>
      <c r="Q122" s="111"/>
      <c r="R122" s="16"/>
      <c r="S122" s="17"/>
    </row>
    <row r="123" spans="1:19" ht="13.5" thickBot="1">
      <c r="A123" s="116"/>
      <c r="B123" s="113"/>
      <c r="C123" s="141"/>
      <c r="D123" s="11" t="s">
        <v>22</v>
      </c>
      <c r="E123" s="46">
        <v>126.8</v>
      </c>
      <c r="F123" s="125"/>
      <c r="G123" s="108"/>
      <c r="H123" s="18">
        <v>223.17</v>
      </c>
      <c r="I123" s="19">
        <v>7227.6</v>
      </c>
      <c r="J123" s="16">
        <f>(E123*F114)</f>
        <v>223.168</v>
      </c>
      <c r="K123" s="17">
        <f>SUM(E123*G114)</f>
        <v>7227.599999999999</v>
      </c>
      <c r="L123" s="16">
        <f t="shared" si="36"/>
        <v>7450.767999999999</v>
      </c>
      <c r="M123" s="17">
        <f>SUM(J123-H123)</f>
        <v>-0.001999999999981128</v>
      </c>
      <c r="N123" s="16">
        <f t="shared" si="37"/>
        <v>-9.094947017729282E-13</v>
      </c>
      <c r="O123" s="16"/>
      <c r="P123" s="16"/>
      <c r="Q123" s="111"/>
      <c r="R123" s="16"/>
      <c r="S123" s="17"/>
    </row>
    <row r="124" spans="1:19" ht="13.5" thickBot="1">
      <c r="A124" s="116"/>
      <c r="B124" s="113"/>
      <c r="C124" s="141"/>
      <c r="D124" s="11" t="s">
        <v>23</v>
      </c>
      <c r="E124" s="46">
        <v>94</v>
      </c>
      <c r="F124" s="125"/>
      <c r="G124" s="108"/>
      <c r="H124" s="18">
        <v>165.44</v>
      </c>
      <c r="I124" s="19">
        <v>5358</v>
      </c>
      <c r="J124" s="16">
        <f>(E124*F114)</f>
        <v>165.44</v>
      </c>
      <c r="K124" s="17">
        <f>SUM(E124*G114)</f>
        <v>5358</v>
      </c>
      <c r="L124" s="16">
        <f t="shared" si="36"/>
        <v>5523.44</v>
      </c>
      <c r="M124" s="17">
        <f>SUM(J124-H124)</f>
        <v>0</v>
      </c>
      <c r="N124" s="16">
        <f t="shared" si="37"/>
        <v>0</v>
      </c>
      <c r="O124" s="16"/>
      <c r="P124" s="16"/>
      <c r="Q124" s="111"/>
      <c r="R124" s="16"/>
      <c r="S124" s="17"/>
    </row>
    <row r="125" spans="1:19" ht="13.5" thickBot="1">
      <c r="A125" s="117"/>
      <c r="B125" s="114"/>
      <c r="C125" s="142"/>
      <c r="D125" s="27" t="s">
        <v>24</v>
      </c>
      <c r="E125" s="46">
        <v>92.72</v>
      </c>
      <c r="F125" s="126"/>
      <c r="G125" s="109"/>
      <c r="H125" s="21">
        <v>163.19</v>
      </c>
      <c r="I125" s="22">
        <v>5285.04</v>
      </c>
      <c r="J125" s="20">
        <f>SUM(E125*F114)</f>
        <v>163.1872</v>
      </c>
      <c r="K125" s="17">
        <f>SUM(E125*G114)</f>
        <v>5285.04</v>
      </c>
      <c r="L125" s="20">
        <f>SUM(J125,K125)</f>
        <v>5448.2272</v>
      </c>
      <c r="M125" s="17">
        <f>SUM(J125-H125)</f>
        <v>-0.0028000000000076852</v>
      </c>
      <c r="N125" s="16">
        <f t="shared" si="37"/>
        <v>0</v>
      </c>
      <c r="O125" s="16"/>
      <c r="P125" s="16"/>
      <c r="Q125" s="111"/>
      <c r="R125" s="16"/>
      <c r="S125" s="17"/>
    </row>
    <row r="126" spans="1:19" ht="13.5" thickBot="1">
      <c r="A126" s="23"/>
      <c r="B126" s="31">
        <v>2019</v>
      </c>
      <c r="C126" s="25"/>
      <c r="D126" s="26" t="s">
        <v>25</v>
      </c>
      <c r="E126" s="43">
        <f>SUM(E114:E125)</f>
        <v>1254.28</v>
      </c>
      <c r="F126" s="25"/>
      <c r="G126" s="24"/>
      <c r="H126" s="43">
        <f aca="true" t="shared" si="38" ref="H126:S126">SUM(H114:H125)</f>
        <v>2207.55</v>
      </c>
      <c r="I126" s="43">
        <f t="shared" si="38"/>
        <v>71493.95999999999</v>
      </c>
      <c r="J126" s="43">
        <v>2207.55</v>
      </c>
      <c r="K126" s="43">
        <f t="shared" si="38"/>
        <v>71493.96</v>
      </c>
      <c r="L126" s="43">
        <f t="shared" si="38"/>
        <v>73701.49279999999</v>
      </c>
      <c r="M126" s="43">
        <v>0</v>
      </c>
      <c r="N126" s="43">
        <f t="shared" si="38"/>
        <v>0</v>
      </c>
      <c r="O126" s="43">
        <f t="shared" si="38"/>
        <v>0</v>
      </c>
      <c r="P126" s="43">
        <f t="shared" si="38"/>
        <v>0</v>
      </c>
      <c r="Q126" s="43">
        <f t="shared" si="38"/>
        <v>0</v>
      </c>
      <c r="R126" s="43">
        <f t="shared" si="38"/>
        <v>0</v>
      </c>
      <c r="S126" s="43">
        <f t="shared" si="38"/>
        <v>0</v>
      </c>
    </row>
    <row r="127" spans="1:19" ht="13.5" thickBot="1">
      <c r="A127" s="28">
        <f>A114</f>
        <v>8</v>
      </c>
      <c r="B127" s="47" t="str">
        <f>B114</f>
        <v>Регионално депо Ловеч</v>
      </c>
      <c r="C127" s="29" t="str">
        <f>C114</f>
        <v>Угърчин</v>
      </c>
      <c r="D127" s="30"/>
      <c r="E127" s="43">
        <f>SUM(E113:E125)</f>
        <v>9721.399999999998</v>
      </c>
      <c r="F127" s="29">
        <v>1.76</v>
      </c>
      <c r="G127" s="28"/>
      <c r="H127" s="43">
        <f aca="true" t="shared" si="39" ref="H127:S127">SUM(H113:H125)</f>
        <v>17109.689999999995</v>
      </c>
      <c r="I127" s="43">
        <f t="shared" si="39"/>
        <v>300323.24</v>
      </c>
      <c r="J127" s="43">
        <v>17109.69</v>
      </c>
      <c r="K127" s="43">
        <f t="shared" si="39"/>
        <v>300323.24</v>
      </c>
      <c r="L127" s="43">
        <f t="shared" si="39"/>
        <v>317432.91279999993</v>
      </c>
      <c r="M127" s="43">
        <v>0</v>
      </c>
      <c r="N127" s="43">
        <f t="shared" si="39"/>
        <v>0</v>
      </c>
      <c r="O127" s="43">
        <f t="shared" si="39"/>
        <v>0</v>
      </c>
      <c r="P127" s="43">
        <f t="shared" si="39"/>
        <v>0</v>
      </c>
      <c r="Q127" s="43">
        <f t="shared" si="39"/>
        <v>0</v>
      </c>
      <c r="R127" s="43">
        <f t="shared" si="39"/>
        <v>0</v>
      </c>
      <c r="S127" s="43">
        <f t="shared" si="39"/>
        <v>0</v>
      </c>
    </row>
    <row r="128" spans="1:19" ht="13.5" thickBot="1">
      <c r="A128" s="35"/>
      <c r="B128" s="51" t="s">
        <v>81</v>
      </c>
      <c r="C128" s="36"/>
      <c r="D128" s="37"/>
      <c r="E128" s="54">
        <v>108986.96</v>
      </c>
      <c r="F128" s="36"/>
      <c r="G128" s="38"/>
      <c r="H128" s="54">
        <v>191817.04</v>
      </c>
      <c r="I128" s="55">
        <v>1243238.6</v>
      </c>
      <c r="J128" s="84">
        <v>191817.04</v>
      </c>
      <c r="K128" s="85">
        <v>1243238.6</v>
      </c>
      <c r="L128" s="52">
        <v>1435055</v>
      </c>
      <c r="M128" s="45"/>
      <c r="N128" s="45"/>
      <c r="O128" s="40"/>
      <c r="P128" s="41"/>
      <c r="Q128" s="41"/>
      <c r="R128" s="41"/>
      <c r="S128" s="41"/>
    </row>
    <row r="129" spans="1:19" ht="13.5" customHeight="1" thickBot="1">
      <c r="A129" s="115">
        <v>9</v>
      </c>
      <c r="B129" s="118" t="s">
        <v>38</v>
      </c>
      <c r="C129" s="140" t="s">
        <v>46</v>
      </c>
      <c r="D129" s="11" t="s">
        <v>13</v>
      </c>
      <c r="E129" s="46">
        <v>182.4</v>
      </c>
      <c r="F129" s="124">
        <v>1.76</v>
      </c>
      <c r="G129" s="107">
        <v>57</v>
      </c>
      <c r="H129" s="14">
        <v>321.02</v>
      </c>
      <c r="I129" s="15">
        <v>10396.8</v>
      </c>
      <c r="J129" s="12">
        <f>(E129*F129)</f>
        <v>321.024</v>
      </c>
      <c r="K129" s="13">
        <f>SUM(G129*E129)</f>
        <v>10396.800000000001</v>
      </c>
      <c r="L129" s="12">
        <f>SUM(J129,K129)</f>
        <v>10717.824</v>
      </c>
      <c r="M129" s="17">
        <f aca="true" t="shared" si="40" ref="M129:N134">SUM(J129-H129)</f>
        <v>0.004000000000019099</v>
      </c>
      <c r="N129" s="16">
        <f t="shared" si="40"/>
        <v>1.8189894035458565E-12</v>
      </c>
      <c r="O129" s="16"/>
      <c r="P129" s="16"/>
      <c r="Q129" s="110"/>
      <c r="R129" s="16"/>
      <c r="S129" s="17"/>
    </row>
    <row r="130" spans="1:19" ht="13.5" thickBot="1">
      <c r="A130" s="116"/>
      <c r="B130" s="119"/>
      <c r="C130" s="141"/>
      <c r="D130" s="11" t="s">
        <v>14</v>
      </c>
      <c r="E130" s="46">
        <v>177.2</v>
      </c>
      <c r="F130" s="125"/>
      <c r="G130" s="108"/>
      <c r="H130" s="18">
        <v>311.87</v>
      </c>
      <c r="I130" s="19">
        <v>10100.4</v>
      </c>
      <c r="J130" s="16">
        <f>(E130*F129)</f>
        <v>311.87199999999996</v>
      </c>
      <c r="K130" s="17">
        <f>SUM(E130*G129)</f>
        <v>10100.4</v>
      </c>
      <c r="L130" s="16">
        <f>SUM(J130,K130)</f>
        <v>10412.271999999999</v>
      </c>
      <c r="M130" s="17">
        <f t="shared" si="40"/>
        <v>0.0019999999999527063</v>
      </c>
      <c r="N130" s="16">
        <f t="shared" si="40"/>
        <v>0</v>
      </c>
      <c r="O130" s="16"/>
      <c r="P130" s="16"/>
      <c r="Q130" s="111"/>
      <c r="R130" s="16"/>
      <c r="S130" s="17"/>
    </row>
    <row r="131" spans="1:19" ht="13.5" thickBot="1">
      <c r="A131" s="116"/>
      <c r="B131" s="119"/>
      <c r="C131" s="141"/>
      <c r="D131" s="11" t="s">
        <v>15</v>
      </c>
      <c r="E131" s="46">
        <v>216.64</v>
      </c>
      <c r="F131" s="125"/>
      <c r="G131" s="108"/>
      <c r="H131" s="18">
        <v>381.29</v>
      </c>
      <c r="I131" s="19">
        <v>12348.48</v>
      </c>
      <c r="J131" s="16">
        <f>(E131*F129)</f>
        <v>381.28639999999996</v>
      </c>
      <c r="K131" s="17">
        <f>SUM(E131*G129)</f>
        <v>12348.48</v>
      </c>
      <c r="L131" s="16">
        <f aca="true" t="shared" si="41" ref="L131:L139">SUM(J131,K131)</f>
        <v>12729.7664</v>
      </c>
      <c r="M131" s="17">
        <f t="shared" si="40"/>
        <v>-0.003600000000062664</v>
      </c>
      <c r="N131" s="16">
        <f t="shared" si="40"/>
        <v>0</v>
      </c>
      <c r="O131" s="16"/>
      <c r="P131" s="16"/>
      <c r="Q131" s="111"/>
      <c r="R131" s="16"/>
      <c r="S131" s="17"/>
    </row>
    <row r="132" spans="1:19" ht="13.5" thickBot="1">
      <c r="A132" s="116"/>
      <c r="B132" s="119"/>
      <c r="C132" s="141"/>
      <c r="D132" s="11" t="s">
        <v>16</v>
      </c>
      <c r="E132" s="46">
        <v>116.66</v>
      </c>
      <c r="F132" s="125"/>
      <c r="G132" s="108"/>
      <c r="H132" s="18">
        <v>205.32</v>
      </c>
      <c r="I132" s="19">
        <v>6649.62</v>
      </c>
      <c r="J132" s="16">
        <f>(E132*F129)</f>
        <v>205.3216</v>
      </c>
      <c r="K132" s="17">
        <f>SUM(E132*G129)</f>
        <v>6649.62</v>
      </c>
      <c r="L132" s="16">
        <f t="shared" si="41"/>
        <v>6854.9416</v>
      </c>
      <c r="M132" s="17">
        <f t="shared" si="40"/>
        <v>0.001599999999996271</v>
      </c>
      <c r="N132" s="16">
        <f t="shared" si="40"/>
        <v>0</v>
      </c>
      <c r="O132" s="16"/>
      <c r="P132" s="16"/>
      <c r="Q132" s="111"/>
      <c r="R132" s="16"/>
      <c r="S132" s="17"/>
    </row>
    <row r="133" spans="1:19" ht="13.5" thickBot="1">
      <c r="A133" s="116"/>
      <c r="B133" s="119"/>
      <c r="C133" s="141"/>
      <c r="D133" s="11" t="s">
        <v>17</v>
      </c>
      <c r="E133" s="46">
        <v>127.06</v>
      </c>
      <c r="F133" s="125"/>
      <c r="G133" s="108"/>
      <c r="H133" s="18">
        <v>223.63</v>
      </c>
      <c r="I133" s="19">
        <v>7242.42</v>
      </c>
      <c r="J133" s="16">
        <f>(E133*F129)</f>
        <v>223.6256</v>
      </c>
      <c r="K133" s="17">
        <f>SUM(E133*G129)</f>
        <v>7242.42</v>
      </c>
      <c r="L133" s="16">
        <f t="shared" si="41"/>
        <v>7466.0456</v>
      </c>
      <c r="M133" s="17">
        <f t="shared" si="40"/>
        <v>-0.004400000000003956</v>
      </c>
      <c r="N133" s="16">
        <f t="shared" si="40"/>
        <v>0</v>
      </c>
      <c r="O133" s="16"/>
      <c r="P133" s="16"/>
      <c r="Q133" s="111"/>
      <c r="R133" s="16"/>
      <c r="S133" s="17"/>
    </row>
    <row r="134" spans="1:19" ht="13.5" thickBot="1">
      <c r="A134" s="116"/>
      <c r="B134" s="120"/>
      <c r="C134" s="141"/>
      <c r="D134" s="11" t="s">
        <v>18</v>
      </c>
      <c r="E134" s="46">
        <v>140.74</v>
      </c>
      <c r="F134" s="125"/>
      <c r="G134" s="108"/>
      <c r="H134" s="18">
        <v>247.7</v>
      </c>
      <c r="I134" s="19">
        <v>8022.18</v>
      </c>
      <c r="J134" s="16">
        <f>(E134*F129)</f>
        <v>247.7024</v>
      </c>
      <c r="K134" s="17">
        <f>SUM(E134*G129)</f>
        <v>8022.18</v>
      </c>
      <c r="L134" s="16">
        <f t="shared" si="41"/>
        <v>8269.8824</v>
      </c>
      <c r="M134" s="17">
        <f t="shared" si="40"/>
        <v>0.0024000000000228283</v>
      </c>
      <c r="N134" s="16">
        <f t="shared" si="40"/>
        <v>0</v>
      </c>
      <c r="O134" s="16"/>
      <c r="P134" s="16"/>
      <c r="Q134" s="111"/>
      <c r="R134" s="16"/>
      <c r="S134" s="17"/>
    </row>
    <row r="135" spans="1:19" ht="13.5" thickBot="1">
      <c r="A135" s="116"/>
      <c r="B135" s="112" t="s">
        <v>42</v>
      </c>
      <c r="C135" s="141"/>
      <c r="D135" s="11" t="s">
        <v>19</v>
      </c>
      <c r="E135" s="46">
        <v>143.54</v>
      </c>
      <c r="F135" s="125"/>
      <c r="G135" s="108"/>
      <c r="H135" s="18">
        <v>252.63</v>
      </c>
      <c r="I135" s="19">
        <v>8181.78</v>
      </c>
      <c r="J135" s="16">
        <f>(E135*F129)</f>
        <v>252.63039999999998</v>
      </c>
      <c r="K135" s="17">
        <f>SUM(E135*G129)</f>
        <v>8181.78</v>
      </c>
      <c r="L135" s="16">
        <f t="shared" si="41"/>
        <v>8434.410399999999</v>
      </c>
      <c r="M135" s="17">
        <v>0</v>
      </c>
      <c r="N135" s="16">
        <f aca="true" t="shared" si="42" ref="N135:N140">SUM(K135-I135)</f>
        <v>0</v>
      </c>
      <c r="O135" s="16"/>
      <c r="P135" s="16"/>
      <c r="Q135" s="111"/>
      <c r="R135" s="16"/>
      <c r="S135" s="17"/>
    </row>
    <row r="136" spans="1:19" ht="13.5" thickBot="1">
      <c r="A136" s="116"/>
      <c r="B136" s="113"/>
      <c r="C136" s="141"/>
      <c r="D136" s="11" t="s">
        <v>20</v>
      </c>
      <c r="E136" s="46">
        <v>151.5</v>
      </c>
      <c r="F136" s="125"/>
      <c r="G136" s="108"/>
      <c r="H136" s="18">
        <v>266.64</v>
      </c>
      <c r="I136" s="19">
        <v>8635.5</v>
      </c>
      <c r="J136" s="16">
        <f>(E136*F129)</f>
        <v>266.64</v>
      </c>
      <c r="K136" s="17">
        <f>SUM(E136*G129)</f>
        <v>8635.5</v>
      </c>
      <c r="L136" s="16">
        <f t="shared" si="41"/>
        <v>8902.14</v>
      </c>
      <c r="M136" s="17">
        <f>SUM(J136-H136)</f>
        <v>0</v>
      </c>
      <c r="N136" s="16">
        <f t="shared" si="42"/>
        <v>0</v>
      </c>
      <c r="O136" s="16"/>
      <c r="P136" s="16"/>
      <c r="Q136" s="111"/>
      <c r="R136" s="16"/>
      <c r="S136" s="17"/>
    </row>
    <row r="137" spans="1:19" ht="13.5" thickBot="1">
      <c r="A137" s="116"/>
      <c r="B137" s="113"/>
      <c r="C137" s="141"/>
      <c r="D137" s="11" t="s">
        <v>21</v>
      </c>
      <c r="E137" s="46">
        <v>113.7</v>
      </c>
      <c r="F137" s="125"/>
      <c r="G137" s="108"/>
      <c r="H137" s="32">
        <v>200.11</v>
      </c>
      <c r="I137" s="33">
        <v>6480.9</v>
      </c>
      <c r="J137" s="16">
        <f>(E137*F129)</f>
        <v>200.112</v>
      </c>
      <c r="K137" s="17">
        <f>SUM(E137*G129)</f>
        <v>6480.900000000001</v>
      </c>
      <c r="L137" s="16">
        <f t="shared" si="41"/>
        <v>6681.012000000001</v>
      </c>
      <c r="M137" s="17">
        <f>SUM(J137-H137)</f>
        <v>0.001999999999981128</v>
      </c>
      <c r="N137" s="16">
        <f t="shared" si="42"/>
        <v>9.094947017729282E-13</v>
      </c>
      <c r="O137" s="16"/>
      <c r="P137" s="16"/>
      <c r="Q137" s="111"/>
      <c r="R137" s="16"/>
      <c r="S137" s="17"/>
    </row>
    <row r="138" spans="1:19" ht="13.5" thickBot="1">
      <c r="A138" s="116"/>
      <c r="B138" s="113"/>
      <c r="C138" s="141"/>
      <c r="D138" s="11" t="s">
        <v>22</v>
      </c>
      <c r="E138" s="46">
        <v>125.3</v>
      </c>
      <c r="F138" s="125"/>
      <c r="G138" s="108"/>
      <c r="H138" s="18">
        <v>220.53</v>
      </c>
      <c r="I138" s="19">
        <v>7142.1</v>
      </c>
      <c r="J138" s="16">
        <f>(E138*F129)</f>
        <v>220.528</v>
      </c>
      <c r="K138" s="17">
        <f>SUM(E138*G129)</f>
        <v>7142.099999999999</v>
      </c>
      <c r="L138" s="16">
        <f t="shared" si="41"/>
        <v>7362.628</v>
      </c>
      <c r="M138" s="17">
        <f>SUM(J138-H138)</f>
        <v>-0.0020000000000095497</v>
      </c>
      <c r="N138" s="16">
        <f t="shared" si="42"/>
        <v>-9.094947017729282E-13</v>
      </c>
      <c r="O138" s="16"/>
      <c r="P138" s="16"/>
      <c r="Q138" s="111"/>
      <c r="R138" s="16"/>
      <c r="S138" s="17"/>
    </row>
    <row r="139" spans="1:19" ht="13.5" thickBot="1">
      <c r="A139" s="116"/>
      <c r="B139" s="113"/>
      <c r="C139" s="141"/>
      <c r="D139" s="11" t="s">
        <v>23</v>
      </c>
      <c r="E139" s="46">
        <v>98.56</v>
      </c>
      <c r="F139" s="125"/>
      <c r="G139" s="108"/>
      <c r="H139" s="32">
        <v>173.47</v>
      </c>
      <c r="I139" s="19">
        <v>5617.92</v>
      </c>
      <c r="J139" s="16">
        <f>(E139*F129)</f>
        <v>173.4656</v>
      </c>
      <c r="K139" s="17">
        <f>SUM(E139*G129)</f>
        <v>5617.92</v>
      </c>
      <c r="L139" s="16">
        <f t="shared" si="41"/>
        <v>5791.3856</v>
      </c>
      <c r="M139" s="17">
        <f>SUM(J139-H139)</f>
        <v>-0.004400000000003956</v>
      </c>
      <c r="N139" s="16">
        <f t="shared" si="42"/>
        <v>0</v>
      </c>
      <c r="O139" s="16"/>
      <c r="P139" s="16"/>
      <c r="Q139" s="111"/>
      <c r="R139" s="16"/>
      <c r="S139" s="17"/>
    </row>
    <row r="140" spans="1:19" ht="13.5" thickBot="1">
      <c r="A140" s="117"/>
      <c r="B140" s="114"/>
      <c r="C140" s="142"/>
      <c r="D140" s="27" t="s">
        <v>24</v>
      </c>
      <c r="E140" s="46">
        <v>112.3</v>
      </c>
      <c r="F140" s="126"/>
      <c r="G140" s="109"/>
      <c r="H140" s="21">
        <v>197.65</v>
      </c>
      <c r="I140" s="22">
        <v>6401.1</v>
      </c>
      <c r="J140" s="20">
        <f>SUM(E140*F129)</f>
        <v>197.648</v>
      </c>
      <c r="K140" s="17">
        <f>SUM(E140*G129)</f>
        <v>6401.099999999999</v>
      </c>
      <c r="L140" s="20">
        <f>SUM(J140,K140)</f>
        <v>6598.748</v>
      </c>
      <c r="M140" s="17">
        <f>SUM(J140-H140)</f>
        <v>-0.0020000000000095497</v>
      </c>
      <c r="N140" s="16">
        <f t="shared" si="42"/>
        <v>-9.094947017729282E-13</v>
      </c>
      <c r="O140" s="16"/>
      <c r="P140" s="16"/>
      <c r="Q140" s="111"/>
      <c r="R140" s="16"/>
      <c r="S140" s="17"/>
    </row>
    <row r="141" spans="1:19" ht="13.5" thickBot="1">
      <c r="A141" s="23"/>
      <c r="B141" s="31">
        <v>2019</v>
      </c>
      <c r="C141" s="25"/>
      <c r="D141" s="26" t="s">
        <v>25</v>
      </c>
      <c r="E141" s="43">
        <f>SUM(E129:E140)</f>
        <v>1705.6</v>
      </c>
      <c r="F141" s="25"/>
      <c r="G141" s="24"/>
      <c r="H141" s="43">
        <f aca="true" t="shared" si="43" ref="H141:S141">SUM(H129:H140)</f>
        <v>3001.86</v>
      </c>
      <c r="I141" s="43">
        <f t="shared" si="43"/>
        <v>97219.2</v>
      </c>
      <c r="J141" s="43">
        <f t="shared" si="43"/>
        <v>3001.8559999999998</v>
      </c>
      <c r="K141" s="43">
        <f t="shared" si="43"/>
        <v>97219.2</v>
      </c>
      <c r="L141" s="43">
        <f t="shared" si="43"/>
        <v>100221.05599999998</v>
      </c>
      <c r="M141" s="43">
        <f t="shared" si="43"/>
        <v>-0.004400000000117643</v>
      </c>
      <c r="N141" s="43">
        <f t="shared" si="43"/>
        <v>9.094947017729282E-13</v>
      </c>
      <c r="O141" s="43">
        <f t="shared" si="43"/>
        <v>0</v>
      </c>
      <c r="P141" s="43">
        <f t="shared" si="43"/>
        <v>0</v>
      </c>
      <c r="Q141" s="43">
        <f t="shared" si="43"/>
        <v>0</v>
      </c>
      <c r="R141" s="43">
        <f t="shared" si="43"/>
        <v>0</v>
      </c>
      <c r="S141" s="43">
        <f t="shared" si="43"/>
        <v>0</v>
      </c>
    </row>
    <row r="142" spans="1:19" ht="13.5" thickBot="1">
      <c r="A142" s="28">
        <f>A129</f>
        <v>9</v>
      </c>
      <c r="B142" s="47" t="str">
        <f>B129</f>
        <v>Регионално депо Ловеч</v>
      </c>
      <c r="C142" s="29" t="str">
        <f>C129</f>
        <v>Други</v>
      </c>
      <c r="D142" s="30"/>
      <c r="E142" s="43">
        <f>SUM(E128:E140)</f>
        <v>110692.56</v>
      </c>
      <c r="F142" s="29">
        <v>1.76</v>
      </c>
      <c r="G142" s="28"/>
      <c r="H142" s="43">
        <f aca="true" t="shared" si="44" ref="H142:S142">SUM(H128:H140)</f>
        <v>194818.90000000002</v>
      </c>
      <c r="I142" s="43">
        <f t="shared" si="44"/>
        <v>1340457.8</v>
      </c>
      <c r="J142" s="43">
        <f t="shared" si="44"/>
        <v>194818.896</v>
      </c>
      <c r="K142" s="43">
        <f t="shared" si="44"/>
        <v>1340457.8</v>
      </c>
      <c r="L142" s="43">
        <f t="shared" si="44"/>
        <v>1535276.056</v>
      </c>
      <c r="M142" s="43">
        <f t="shared" si="44"/>
        <v>-0.004400000000117643</v>
      </c>
      <c r="N142" s="43">
        <f t="shared" si="44"/>
        <v>9.094947017729282E-13</v>
      </c>
      <c r="O142" s="43">
        <f t="shared" si="44"/>
        <v>0</v>
      </c>
      <c r="P142" s="43">
        <f t="shared" si="44"/>
        <v>0</v>
      </c>
      <c r="Q142" s="43">
        <f t="shared" si="44"/>
        <v>0</v>
      </c>
      <c r="R142" s="43">
        <f t="shared" si="44"/>
        <v>0</v>
      </c>
      <c r="S142" s="43">
        <f t="shared" si="44"/>
        <v>0</v>
      </c>
    </row>
    <row r="143" spans="1:19" ht="13.5" thickBot="1">
      <c r="A143" s="35"/>
      <c r="B143" s="51" t="s">
        <v>82</v>
      </c>
      <c r="C143" s="36"/>
      <c r="D143" s="37"/>
      <c r="E143" s="54">
        <v>41020.02</v>
      </c>
      <c r="F143" s="36"/>
      <c r="G143" s="38"/>
      <c r="H143" s="54">
        <v>304298.34</v>
      </c>
      <c r="I143" s="55">
        <v>2173997.29</v>
      </c>
      <c r="J143" s="84">
        <v>304298.34</v>
      </c>
      <c r="K143" s="85">
        <v>2173997.29</v>
      </c>
      <c r="L143" s="52">
        <v>2478295.63</v>
      </c>
      <c r="M143" s="45"/>
      <c r="N143" s="45"/>
      <c r="O143" s="40"/>
      <c r="P143" s="41"/>
      <c r="Q143" s="41"/>
      <c r="R143" s="41"/>
      <c r="S143" s="41"/>
    </row>
    <row r="144" spans="1:19" ht="13.5" thickBot="1">
      <c r="A144" s="115">
        <v>10</v>
      </c>
      <c r="B144" s="118" t="s">
        <v>48</v>
      </c>
      <c r="C144" s="137" t="s">
        <v>49</v>
      </c>
      <c r="D144" s="11" t="s">
        <v>13</v>
      </c>
      <c r="E144" s="46">
        <v>1390.36</v>
      </c>
      <c r="F144" s="124">
        <v>5.75</v>
      </c>
      <c r="G144" s="107">
        <v>57</v>
      </c>
      <c r="H144" s="14">
        <v>7994.57</v>
      </c>
      <c r="I144" s="15">
        <v>79250.52</v>
      </c>
      <c r="J144" s="12">
        <f>(E144*F144)</f>
        <v>7994.57</v>
      </c>
      <c r="K144" s="13">
        <f>SUM(G144*E144)</f>
        <v>79250.51999999999</v>
      </c>
      <c r="L144" s="12">
        <f>SUM(J144,K144)</f>
        <v>87245.09</v>
      </c>
      <c r="M144" s="17">
        <f aca="true" t="shared" si="45" ref="M144:N149">SUM(J144-H144)</f>
        <v>0</v>
      </c>
      <c r="N144" s="16">
        <f t="shared" si="45"/>
        <v>-1.4551915228366852E-11</v>
      </c>
      <c r="O144" s="16"/>
      <c r="P144" s="16"/>
      <c r="Q144" s="110"/>
      <c r="R144" s="16"/>
      <c r="S144" s="17"/>
    </row>
    <row r="145" spans="1:19" ht="13.5" thickBot="1">
      <c r="A145" s="116"/>
      <c r="B145" s="119"/>
      <c r="C145" s="138"/>
      <c r="D145" s="11" t="s">
        <v>14</v>
      </c>
      <c r="E145" s="80">
        <v>1322.94</v>
      </c>
      <c r="F145" s="125"/>
      <c r="G145" s="108"/>
      <c r="H145" s="32">
        <v>7606.91</v>
      </c>
      <c r="I145" s="33">
        <v>75407.58</v>
      </c>
      <c r="J145" s="16">
        <f>(E145*F144)</f>
        <v>7606.905000000001</v>
      </c>
      <c r="K145" s="17">
        <f>SUM(E145*G144)</f>
        <v>75407.58</v>
      </c>
      <c r="L145" s="16">
        <f>SUM(J145,K145)</f>
        <v>83014.485</v>
      </c>
      <c r="M145" s="17">
        <f t="shared" si="45"/>
        <v>-0.004999999999199645</v>
      </c>
      <c r="N145" s="16">
        <f t="shared" si="45"/>
        <v>0</v>
      </c>
      <c r="O145" s="16"/>
      <c r="P145" s="16"/>
      <c r="Q145" s="111"/>
      <c r="R145" s="16"/>
      <c r="S145" s="17"/>
    </row>
    <row r="146" spans="1:19" ht="13.5" thickBot="1">
      <c r="A146" s="116"/>
      <c r="B146" s="119"/>
      <c r="C146" s="138"/>
      <c r="D146" s="11" t="s">
        <v>15</v>
      </c>
      <c r="E146" s="46">
        <v>1636.51</v>
      </c>
      <c r="F146" s="125"/>
      <c r="G146" s="108"/>
      <c r="H146" s="32">
        <v>9409.93</v>
      </c>
      <c r="I146" s="33">
        <v>93281.07</v>
      </c>
      <c r="J146" s="16">
        <f>(E146*F144)</f>
        <v>9409.9325</v>
      </c>
      <c r="K146" s="17">
        <f>SUM(E146*G144)</f>
        <v>93281.06999999999</v>
      </c>
      <c r="L146" s="16">
        <f aca="true" t="shared" si="46" ref="L146:L154">SUM(J146,K146)</f>
        <v>102691.00249999999</v>
      </c>
      <c r="M146" s="17">
        <f t="shared" si="45"/>
        <v>0.002500000000509317</v>
      </c>
      <c r="N146" s="16">
        <f t="shared" si="45"/>
        <v>-1.4551915228366852E-11</v>
      </c>
      <c r="O146" s="16"/>
      <c r="P146" s="16"/>
      <c r="Q146" s="111"/>
      <c r="R146" s="16"/>
      <c r="S146" s="17"/>
    </row>
    <row r="147" spans="1:19" ht="13.5" thickBot="1">
      <c r="A147" s="116"/>
      <c r="B147" s="119"/>
      <c r="C147" s="138"/>
      <c r="D147" s="11" t="s">
        <v>16</v>
      </c>
      <c r="E147" s="103">
        <v>1784.39</v>
      </c>
      <c r="F147" s="125"/>
      <c r="G147" s="108"/>
      <c r="H147" s="32">
        <f>E147*F144</f>
        <v>10260.2425</v>
      </c>
      <c r="I147" s="33">
        <f>E147*G144</f>
        <v>101710.23000000001</v>
      </c>
      <c r="J147" s="16">
        <f>(E147*F144)</f>
        <v>10260.2425</v>
      </c>
      <c r="K147" s="17">
        <f>SUM(E147*G144)</f>
        <v>101710.23000000001</v>
      </c>
      <c r="L147" s="16">
        <f t="shared" si="46"/>
        <v>111970.4725</v>
      </c>
      <c r="M147" s="17">
        <f t="shared" si="45"/>
        <v>0</v>
      </c>
      <c r="N147" s="16">
        <f t="shared" si="45"/>
        <v>0</v>
      </c>
      <c r="O147" s="16"/>
      <c r="P147" s="16"/>
      <c r="Q147" s="111"/>
      <c r="R147" s="16"/>
      <c r="S147" s="17"/>
    </row>
    <row r="148" spans="1:19" ht="13.5" thickBot="1">
      <c r="A148" s="116"/>
      <c r="B148" s="119"/>
      <c r="C148" s="138"/>
      <c r="D148" s="11" t="s">
        <v>17</v>
      </c>
      <c r="E148" s="100">
        <v>1938.72</v>
      </c>
      <c r="F148" s="125"/>
      <c r="G148" s="108"/>
      <c r="H148" s="104">
        <f>E148*F144</f>
        <v>11147.64</v>
      </c>
      <c r="I148" s="81">
        <f>E148*G144</f>
        <v>110507.04000000001</v>
      </c>
      <c r="J148" s="16">
        <f>(E148*F144)</f>
        <v>11147.64</v>
      </c>
      <c r="K148" s="17">
        <f>SUM(E148*G144)</f>
        <v>110507.04000000001</v>
      </c>
      <c r="L148" s="16">
        <f t="shared" si="46"/>
        <v>121654.68000000001</v>
      </c>
      <c r="M148" s="17">
        <f t="shared" si="45"/>
        <v>0</v>
      </c>
      <c r="N148" s="16">
        <f t="shared" si="45"/>
        <v>0</v>
      </c>
      <c r="O148" s="16"/>
      <c r="P148" s="16"/>
      <c r="Q148" s="111"/>
      <c r="R148" s="16"/>
      <c r="S148" s="17"/>
    </row>
    <row r="149" spans="1:19" ht="13.5" thickBot="1">
      <c r="A149" s="116"/>
      <c r="B149" s="120"/>
      <c r="C149" s="138"/>
      <c r="D149" s="11" t="s">
        <v>18</v>
      </c>
      <c r="E149" s="46">
        <v>1674.8</v>
      </c>
      <c r="F149" s="125"/>
      <c r="G149" s="108"/>
      <c r="H149" s="18">
        <v>9630.1</v>
      </c>
      <c r="I149" s="19">
        <v>95463.6</v>
      </c>
      <c r="J149" s="16">
        <f>(E149*F144)</f>
        <v>9630.1</v>
      </c>
      <c r="K149" s="17">
        <f>SUM(E149*G144)</f>
        <v>95463.59999999999</v>
      </c>
      <c r="L149" s="16">
        <f t="shared" si="46"/>
        <v>105093.7</v>
      </c>
      <c r="M149" s="17">
        <f t="shared" si="45"/>
        <v>0</v>
      </c>
      <c r="N149" s="16">
        <f t="shared" si="45"/>
        <v>-1.4551915228366852E-11</v>
      </c>
      <c r="O149" s="16" t="s">
        <v>76</v>
      </c>
      <c r="P149" s="16"/>
      <c r="Q149" s="111"/>
      <c r="R149" s="16"/>
      <c r="S149" s="17"/>
    </row>
    <row r="150" spans="1:19" ht="13.5" thickBot="1">
      <c r="A150" s="116"/>
      <c r="B150" s="112"/>
      <c r="C150" s="138"/>
      <c r="D150" s="11" t="s">
        <v>19</v>
      </c>
      <c r="E150" s="46">
        <v>2014.62</v>
      </c>
      <c r="F150" s="125"/>
      <c r="G150" s="108"/>
      <c r="H150" s="18">
        <v>11584.07</v>
      </c>
      <c r="I150" s="19">
        <v>114833.34</v>
      </c>
      <c r="J150" s="16">
        <f>(E150*F144)</f>
        <v>11584.064999999999</v>
      </c>
      <c r="K150" s="17">
        <f>SUM(E150*G144)</f>
        <v>114833.34</v>
      </c>
      <c r="L150" s="16">
        <f t="shared" si="46"/>
        <v>126417.405</v>
      </c>
      <c r="M150" s="17">
        <v>0</v>
      </c>
      <c r="N150" s="16">
        <f aca="true" t="shared" si="47" ref="N150:N155">SUM(K150-I150)</f>
        <v>0</v>
      </c>
      <c r="O150" s="16"/>
      <c r="P150" s="16"/>
      <c r="Q150" s="111"/>
      <c r="R150" s="16"/>
      <c r="S150" s="17"/>
    </row>
    <row r="151" spans="1:19" ht="13.5" thickBot="1">
      <c r="A151" s="116"/>
      <c r="B151" s="113"/>
      <c r="C151" s="138"/>
      <c r="D151" s="11" t="s">
        <v>20</v>
      </c>
      <c r="E151" s="80">
        <v>1933.56</v>
      </c>
      <c r="F151" s="125"/>
      <c r="G151" s="108"/>
      <c r="H151" s="32">
        <f>E151*F144</f>
        <v>11117.97</v>
      </c>
      <c r="I151" s="33">
        <f>E151*G144</f>
        <v>110212.92</v>
      </c>
      <c r="J151" s="16">
        <f>(E151*F144)</f>
        <v>11117.97</v>
      </c>
      <c r="K151" s="17">
        <f>SUM(E151*G144)</f>
        <v>110212.92</v>
      </c>
      <c r="L151" s="16">
        <f t="shared" si="46"/>
        <v>121330.89</v>
      </c>
      <c r="M151" s="17">
        <f>SUM(J151-H151)</f>
        <v>0</v>
      </c>
      <c r="N151" s="16">
        <f t="shared" si="47"/>
        <v>0</v>
      </c>
      <c r="O151" s="16"/>
      <c r="P151" s="16"/>
      <c r="Q151" s="111"/>
      <c r="R151" s="16"/>
      <c r="S151" s="17"/>
    </row>
    <row r="152" spans="1:19" ht="13.5" thickBot="1">
      <c r="A152" s="116"/>
      <c r="B152" s="113"/>
      <c r="C152" s="138"/>
      <c r="D152" s="11" t="s">
        <v>21</v>
      </c>
      <c r="E152" s="100">
        <v>1873.08</v>
      </c>
      <c r="F152" s="125"/>
      <c r="G152" s="108"/>
      <c r="H152" s="101">
        <f>E152*F144</f>
        <v>10770.21</v>
      </c>
      <c r="I152" s="102">
        <f>E152*G144</f>
        <v>106765.56</v>
      </c>
      <c r="J152" s="16">
        <f>(E152*F144)</f>
        <v>10770.21</v>
      </c>
      <c r="K152" s="17">
        <f>SUM(E152*G144)</f>
        <v>106765.56</v>
      </c>
      <c r="L152" s="16">
        <f t="shared" si="46"/>
        <v>117535.76999999999</v>
      </c>
      <c r="M152" s="17">
        <f>SUM(J152-H152)</f>
        <v>0</v>
      </c>
      <c r="N152" s="16">
        <f t="shared" si="47"/>
        <v>0</v>
      </c>
      <c r="O152" s="16"/>
      <c r="P152" s="16"/>
      <c r="Q152" s="111"/>
      <c r="R152" s="16"/>
      <c r="S152" s="17"/>
    </row>
    <row r="153" spans="1:19" ht="13.5" thickBot="1">
      <c r="A153" s="116"/>
      <c r="B153" s="113"/>
      <c r="C153" s="138"/>
      <c r="D153" s="11" t="s">
        <v>22</v>
      </c>
      <c r="E153" s="80">
        <v>1839.18</v>
      </c>
      <c r="F153" s="125"/>
      <c r="G153" s="108"/>
      <c r="H153" s="32">
        <f>E153*F144</f>
        <v>10575.285</v>
      </c>
      <c r="I153" s="33">
        <f>E153*G144</f>
        <v>104833.26000000001</v>
      </c>
      <c r="J153" s="16">
        <f>(E153*F144)</f>
        <v>10575.285</v>
      </c>
      <c r="K153" s="17">
        <f>SUM(E153*G144)</f>
        <v>104833.26000000001</v>
      </c>
      <c r="L153" s="16">
        <f t="shared" si="46"/>
        <v>115408.54500000001</v>
      </c>
      <c r="M153" s="17">
        <f>SUM(J153-H153)</f>
        <v>0</v>
      </c>
      <c r="N153" s="16">
        <f t="shared" si="47"/>
        <v>0</v>
      </c>
      <c r="O153" s="16"/>
      <c r="P153" s="16"/>
      <c r="Q153" s="111"/>
      <c r="R153" s="16"/>
      <c r="S153" s="17"/>
    </row>
    <row r="154" spans="1:19" ht="13.5" thickBot="1">
      <c r="A154" s="116"/>
      <c r="B154" s="113"/>
      <c r="C154" s="138"/>
      <c r="D154" s="11" t="s">
        <v>23</v>
      </c>
      <c r="E154" s="46">
        <v>1569.14</v>
      </c>
      <c r="F154" s="125"/>
      <c r="G154" s="108"/>
      <c r="H154" s="18">
        <v>9022.56</v>
      </c>
      <c r="I154" s="19">
        <v>89440.98</v>
      </c>
      <c r="J154" s="16">
        <f>(E154*F144)</f>
        <v>9022.555</v>
      </c>
      <c r="K154" s="17">
        <f>SUM(E154*G144)</f>
        <v>89440.98000000001</v>
      </c>
      <c r="L154" s="16">
        <f t="shared" si="46"/>
        <v>98463.535</v>
      </c>
      <c r="M154" s="17">
        <f>SUM(J154-H154)</f>
        <v>-0.004999999999199645</v>
      </c>
      <c r="N154" s="16">
        <f t="shared" si="47"/>
        <v>1.4551915228366852E-11</v>
      </c>
      <c r="O154" s="16"/>
      <c r="P154" s="16"/>
      <c r="Q154" s="111"/>
      <c r="R154" s="16"/>
      <c r="S154" s="17"/>
    </row>
    <row r="155" spans="1:19" ht="13.5" thickBot="1">
      <c r="A155" s="117"/>
      <c r="B155" s="114"/>
      <c r="C155" s="139"/>
      <c r="D155" s="27" t="s">
        <v>24</v>
      </c>
      <c r="E155" s="80">
        <v>1670.72</v>
      </c>
      <c r="F155" s="126"/>
      <c r="G155" s="109"/>
      <c r="H155" s="105">
        <f>E155*F144</f>
        <v>9606.64</v>
      </c>
      <c r="I155" s="106">
        <f>E155*G144</f>
        <v>95231.04000000001</v>
      </c>
      <c r="J155" s="20">
        <f>SUM(E155*F144)</f>
        <v>9606.64</v>
      </c>
      <c r="K155" s="17">
        <f>SUM(E155*G144)</f>
        <v>95231.04000000001</v>
      </c>
      <c r="L155" s="20">
        <f>SUM(J155,K155)</f>
        <v>104837.68000000001</v>
      </c>
      <c r="M155" s="17">
        <f>SUM(J155-H155)</f>
        <v>0</v>
      </c>
      <c r="N155" s="16">
        <f t="shared" si="47"/>
        <v>0</v>
      </c>
      <c r="O155" s="16"/>
      <c r="P155" s="16"/>
      <c r="Q155" s="111"/>
      <c r="R155" s="16"/>
      <c r="S155" s="17"/>
    </row>
    <row r="156" spans="1:19" ht="13.5" thickBot="1">
      <c r="A156" s="23"/>
      <c r="B156" s="31">
        <v>2019</v>
      </c>
      <c r="C156" s="25"/>
      <c r="D156" s="26" t="s">
        <v>25</v>
      </c>
      <c r="E156" s="43">
        <f>SUM(E144:E155)</f>
        <v>20648.02</v>
      </c>
      <c r="F156" s="25"/>
      <c r="G156" s="24"/>
      <c r="H156" s="43">
        <f aca="true" t="shared" si="48" ref="H156:S156">SUM(H144:H155)</f>
        <v>118726.12749999999</v>
      </c>
      <c r="I156" s="43">
        <f t="shared" si="48"/>
        <v>1176937.1400000001</v>
      </c>
      <c r="J156" s="43">
        <v>117948.45</v>
      </c>
      <c r="K156" s="43">
        <f t="shared" si="48"/>
        <v>1176937.1400000001</v>
      </c>
      <c r="L156" s="43">
        <f t="shared" si="48"/>
        <v>1295663.255</v>
      </c>
      <c r="M156" s="43">
        <v>0</v>
      </c>
      <c r="N156" s="43">
        <f t="shared" si="48"/>
        <v>-2.9103830456733704E-11</v>
      </c>
      <c r="O156" s="43">
        <f t="shared" si="48"/>
        <v>0</v>
      </c>
      <c r="P156" s="43">
        <f t="shared" si="48"/>
        <v>0</v>
      </c>
      <c r="Q156" s="43">
        <f t="shared" si="48"/>
        <v>0</v>
      </c>
      <c r="R156" s="43">
        <f t="shared" si="48"/>
        <v>0</v>
      </c>
      <c r="S156" s="43">
        <f t="shared" si="48"/>
        <v>0</v>
      </c>
    </row>
    <row r="157" spans="1:19" ht="13.5" thickBot="1">
      <c r="A157" s="28">
        <f>A144</f>
        <v>10</v>
      </c>
      <c r="B157" s="47" t="str">
        <f>B144</f>
        <v>Регионално депо Луковит</v>
      </c>
      <c r="C157" s="29" t="str">
        <f>C144</f>
        <v>Луковит, Тетевен, Червен бряг, Ябланица, Роман</v>
      </c>
      <c r="D157" s="30"/>
      <c r="E157" s="43">
        <f>SUM(E143:E155)</f>
        <v>61668.04000000001</v>
      </c>
      <c r="F157" s="29">
        <v>5.75</v>
      </c>
      <c r="G157" s="28"/>
      <c r="H157" s="43">
        <f aca="true" t="shared" si="49" ref="H157:S157">SUM(H143:H155)</f>
        <v>423024.46749999997</v>
      </c>
      <c r="I157" s="43">
        <f t="shared" si="49"/>
        <v>3350934.43</v>
      </c>
      <c r="J157" s="43">
        <v>422246.79</v>
      </c>
      <c r="K157" s="43">
        <f t="shared" si="49"/>
        <v>3350934.43</v>
      </c>
      <c r="L157" s="43">
        <f t="shared" si="49"/>
        <v>3773958.8850000002</v>
      </c>
      <c r="M157" s="43">
        <v>0</v>
      </c>
      <c r="N157" s="43">
        <f t="shared" si="49"/>
        <v>-2.9103830456733704E-11</v>
      </c>
      <c r="O157" s="43">
        <f t="shared" si="49"/>
        <v>0</v>
      </c>
      <c r="P157" s="43">
        <f t="shared" si="49"/>
        <v>0</v>
      </c>
      <c r="Q157" s="43">
        <f t="shared" si="49"/>
        <v>0</v>
      </c>
      <c r="R157" s="43">
        <f t="shared" si="49"/>
        <v>0</v>
      </c>
      <c r="S157" s="43">
        <f t="shared" si="49"/>
        <v>0</v>
      </c>
    </row>
    <row r="158" spans="1:19" ht="13.5" thickBot="1">
      <c r="A158" s="35"/>
      <c r="B158" s="51" t="s">
        <v>82</v>
      </c>
      <c r="C158" s="36"/>
      <c r="D158" s="37"/>
      <c r="E158" s="44">
        <v>15735.37</v>
      </c>
      <c r="F158" s="36"/>
      <c r="G158" s="38"/>
      <c r="H158" s="54">
        <v>90478.44</v>
      </c>
      <c r="I158" s="55">
        <v>640804.58</v>
      </c>
      <c r="J158" s="84">
        <v>90478.44</v>
      </c>
      <c r="K158" s="85">
        <v>640804.58</v>
      </c>
      <c r="L158" s="52">
        <v>731283.02</v>
      </c>
      <c r="M158" s="45"/>
      <c r="N158" s="45"/>
      <c r="O158" s="40"/>
      <c r="P158" s="41"/>
      <c r="Q158" s="41"/>
      <c r="R158" s="41"/>
      <c r="S158" s="41"/>
    </row>
    <row r="159" spans="1:19" ht="13.5" customHeight="1" thickBot="1">
      <c r="A159" s="115">
        <v>11</v>
      </c>
      <c r="B159" s="118" t="s">
        <v>48</v>
      </c>
      <c r="C159" s="137" t="s">
        <v>50</v>
      </c>
      <c r="D159" s="11" t="s">
        <v>13</v>
      </c>
      <c r="E159" s="46">
        <v>332.96</v>
      </c>
      <c r="F159" s="124">
        <v>5.75</v>
      </c>
      <c r="G159" s="107">
        <v>57</v>
      </c>
      <c r="H159" s="14">
        <v>1914.52</v>
      </c>
      <c r="I159" s="15">
        <v>18978.72</v>
      </c>
      <c r="J159" s="12">
        <f>(E159*F159)</f>
        <v>1914.52</v>
      </c>
      <c r="K159" s="13">
        <f>SUM(G159*E159)</f>
        <v>18978.719999999998</v>
      </c>
      <c r="L159" s="12">
        <f>SUM(J159,K159)</f>
        <v>20893.239999999998</v>
      </c>
      <c r="M159" s="17">
        <f aca="true" t="shared" si="50" ref="M159:N164">SUM(J159-H159)</f>
        <v>0</v>
      </c>
      <c r="N159" s="16">
        <f t="shared" si="50"/>
        <v>-3.637978807091713E-12</v>
      </c>
      <c r="O159" s="16"/>
      <c r="P159" s="16"/>
      <c r="Q159" s="110"/>
      <c r="R159" s="16"/>
      <c r="S159" s="17"/>
    </row>
    <row r="160" spans="1:19" ht="13.5" thickBot="1">
      <c r="A160" s="116"/>
      <c r="B160" s="119"/>
      <c r="C160" s="138"/>
      <c r="D160" s="11" t="s">
        <v>14</v>
      </c>
      <c r="E160" s="46">
        <v>363.52</v>
      </c>
      <c r="F160" s="125"/>
      <c r="G160" s="108"/>
      <c r="H160" s="18">
        <v>2090.24</v>
      </c>
      <c r="I160" s="19">
        <v>20720.64</v>
      </c>
      <c r="J160" s="16">
        <f>(E160*F159)</f>
        <v>2090.24</v>
      </c>
      <c r="K160" s="17">
        <f>SUM(E160*G159)</f>
        <v>20720.64</v>
      </c>
      <c r="L160" s="16">
        <f>SUM(J160,K160)</f>
        <v>22810.879999999997</v>
      </c>
      <c r="M160" s="17">
        <f t="shared" si="50"/>
        <v>0</v>
      </c>
      <c r="N160" s="16">
        <f t="shared" si="50"/>
        <v>0</v>
      </c>
      <c r="O160" s="16"/>
      <c r="P160" s="16"/>
      <c r="Q160" s="111"/>
      <c r="R160" s="16"/>
      <c r="S160" s="17"/>
    </row>
    <row r="161" spans="1:19" ht="13.5" thickBot="1">
      <c r="A161" s="116"/>
      <c r="B161" s="119"/>
      <c r="C161" s="138"/>
      <c r="D161" s="11" t="s">
        <v>15</v>
      </c>
      <c r="E161" s="46">
        <v>464.46</v>
      </c>
      <c r="F161" s="125"/>
      <c r="G161" s="108"/>
      <c r="H161" s="18">
        <v>2670.65</v>
      </c>
      <c r="I161" s="33">
        <v>26474.22</v>
      </c>
      <c r="J161" s="16">
        <f>(E161*F159)</f>
        <v>2670.645</v>
      </c>
      <c r="K161" s="17">
        <f>SUM(E161*G159)</f>
        <v>26474.219999999998</v>
      </c>
      <c r="L161" s="16">
        <f aca="true" t="shared" si="51" ref="L161:L169">SUM(J161,K161)</f>
        <v>29144.864999999998</v>
      </c>
      <c r="M161" s="17">
        <v>0</v>
      </c>
      <c r="N161" s="16">
        <f t="shared" si="50"/>
        <v>-3.637978807091713E-12</v>
      </c>
      <c r="O161" s="16"/>
      <c r="P161" s="16"/>
      <c r="Q161" s="111"/>
      <c r="R161" s="16"/>
      <c r="S161" s="17"/>
    </row>
    <row r="162" spans="1:19" ht="13.5" thickBot="1">
      <c r="A162" s="116"/>
      <c r="B162" s="119"/>
      <c r="C162" s="138"/>
      <c r="D162" s="11" t="s">
        <v>16</v>
      </c>
      <c r="E162" s="46">
        <v>483.28</v>
      </c>
      <c r="F162" s="125"/>
      <c r="G162" s="108"/>
      <c r="H162" s="18">
        <v>2778.86</v>
      </c>
      <c r="I162" s="19">
        <v>27546.96</v>
      </c>
      <c r="J162" s="16">
        <f>(E162*F159)</f>
        <v>2778.8599999999997</v>
      </c>
      <c r="K162" s="17">
        <f>SUM(E162*G159)</f>
        <v>27546.96</v>
      </c>
      <c r="L162" s="16">
        <f t="shared" si="51"/>
        <v>30325.82</v>
      </c>
      <c r="M162" s="17">
        <f t="shared" si="50"/>
        <v>-4.547473508864641E-13</v>
      </c>
      <c r="N162" s="16">
        <f t="shared" si="50"/>
        <v>0</v>
      </c>
      <c r="O162" s="16"/>
      <c r="P162" s="16"/>
      <c r="Q162" s="111"/>
      <c r="R162" s="16"/>
      <c r="S162" s="17"/>
    </row>
    <row r="163" spans="1:19" ht="13.5" thickBot="1">
      <c r="A163" s="116"/>
      <c r="B163" s="119"/>
      <c r="C163" s="138"/>
      <c r="D163" s="11" t="s">
        <v>17</v>
      </c>
      <c r="E163" s="46">
        <v>551.74</v>
      </c>
      <c r="F163" s="125"/>
      <c r="G163" s="108"/>
      <c r="H163" s="18">
        <v>3172.51</v>
      </c>
      <c r="I163" s="19">
        <v>31449.18</v>
      </c>
      <c r="J163" s="16">
        <f>(E163*F159)</f>
        <v>3172.505</v>
      </c>
      <c r="K163" s="17">
        <f>SUM(E163*G159)</f>
        <v>31449.18</v>
      </c>
      <c r="L163" s="16">
        <f t="shared" si="51"/>
        <v>34621.685</v>
      </c>
      <c r="M163" s="17">
        <v>0</v>
      </c>
      <c r="N163" s="16">
        <f t="shared" si="50"/>
        <v>0</v>
      </c>
      <c r="O163" s="16"/>
      <c r="P163" s="16"/>
      <c r="Q163" s="111"/>
      <c r="R163" s="16"/>
      <c r="S163" s="17"/>
    </row>
    <row r="164" spans="1:19" ht="13.5" thickBot="1">
      <c r="A164" s="116"/>
      <c r="B164" s="120"/>
      <c r="C164" s="138"/>
      <c r="D164" s="11" t="s">
        <v>18</v>
      </c>
      <c r="E164" s="46">
        <v>467.8</v>
      </c>
      <c r="F164" s="125"/>
      <c r="G164" s="108"/>
      <c r="H164" s="18">
        <v>2689.85</v>
      </c>
      <c r="I164" s="19">
        <v>26664.6</v>
      </c>
      <c r="J164" s="16">
        <f>(E164*F159)</f>
        <v>2689.85</v>
      </c>
      <c r="K164" s="17">
        <f>SUM(E164*G159)</f>
        <v>26664.600000000002</v>
      </c>
      <c r="L164" s="16">
        <f t="shared" si="51"/>
        <v>29354.45</v>
      </c>
      <c r="M164" s="17">
        <f t="shared" si="50"/>
        <v>0</v>
      </c>
      <c r="N164" s="16">
        <f t="shared" si="50"/>
        <v>3.637978807091713E-12</v>
      </c>
      <c r="O164" s="16"/>
      <c r="P164" s="16"/>
      <c r="Q164" s="111"/>
      <c r="R164" s="16"/>
      <c r="S164" s="17"/>
    </row>
    <row r="165" spans="1:19" ht="13.5" thickBot="1">
      <c r="A165" s="116"/>
      <c r="B165" s="112" t="s">
        <v>42</v>
      </c>
      <c r="C165" s="138"/>
      <c r="D165" s="11" t="s">
        <v>19</v>
      </c>
      <c r="E165" s="46">
        <v>544.14</v>
      </c>
      <c r="F165" s="125"/>
      <c r="G165" s="108"/>
      <c r="H165" s="18">
        <v>3128.81</v>
      </c>
      <c r="I165" s="19">
        <v>31015.98</v>
      </c>
      <c r="J165" s="16">
        <f>(E165*F159)</f>
        <v>3128.805</v>
      </c>
      <c r="K165" s="17">
        <f>SUM(E165*G159)</f>
        <v>31015.98</v>
      </c>
      <c r="L165" s="16">
        <f t="shared" si="51"/>
        <v>34144.784999999996</v>
      </c>
      <c r="M165" s="17">
        <v>0</v>
      </c>
      <c r="N165" s="16">
        <f aca="true" t="shared" si="52" ref="N165:N170">SUM(K165-I165)</f>
        <v>0</v>
      </c>
      <c r="O165" s="16"/>
      <c r="P165" s="16"/>
      <c r="Q165" s="111"/>
      <c r="R165" s="16"/>
      <c r="S165" s="17"/>
    </row>
    <row r="166" spans="1:19" ht="13.5" thickBot="1">
      <c r="A166" s="116"/>
      <c r="B166" s="113"/>
      <c r="C166" s="138"/>
      <c r="D166" s="11" t="s">
        <v>20</v>
      </c>
      <c r="E166" s="46">
        <v>564.32</v>
      </c>
      <c r="F166" s="125"/>
      <c r="G166" s="108"/>
      <c r="H166" s="18">
        <v>3244.84</v>
      </c>
      <c r="I166" s="19">
        <v>32166.24</v>
      </c>
      <c r="J166" s="16">
        <f>(E166*F159)</f>
        <v>3244.84</v>
      </c>
      <c r="K166" s="17">
        <f>SUM(E166*G159)</f>
        <v>32166.24</v>
      </c>
      <c r="L166" s="16">
        <f t="shared" si="51"/>
        <v>35411.08</v>
      </c>
      <c r="M166" s="17">
        <f>SUM(J166-H166)</f>
        <v>0</v>
      </c>
      <c r="N166" s="16">
        <f t="shared" si="52"/>
        <v>0</v>
      </c>
      <c r="O166" s="16"/>
      <c r="P166" s="16"/>
      <c r="Q166" s="111"/>
      <c r="R166" s="16"/>
      <c r="S166" s="17"/>
    </row>
    <row r="167" spans="1:19" ht="13.5" thickBot="1">
      <c r="A167" s="116"/>
      <c r="B167" s="113"/>
      <c r="C167" s="138"/>
      <c r="D167" s="11" t="s">
        <v>21</v>
      </c>
      <c r="E167" s="46">
        <v>525.26</v>
      </c>
      <c r="F167" s="125"/>
      <c r="G167" s="108"/>
      <c r="H167" s="32">
        <v>3020.25</v>
      </c>
      <c r="I167" s="33">
        <v>29939.82</v>
      </c>
      <c r="J167" s="16">
        <f>(E167*F159)</f>
        <v>3020.245</v>
      </c>
      <c r="K167" s="17">
        <f>SUM(E167*G159)</f>
        <v>29939.82</v>
      </c>
      <c r="L167" s="16">
        <f t="shared" si="51"/>
        <v>32960.065</v>
      </c>
      <c r="M167" s="17">
        <v>0</v>
      </c>
      <c r="N167" s="16">
        <f t="shared" si="52"/>
        <v>0</v>
      </c>
      <c r="O167" s="16"/>
      <c r="P167" s="16"/>
      <c r="Q167" s="111"/>
      <c r="R167" s="16"/>
      <c r="S167" s="17"/>
    </row>
    <row r="168" spans="1:19" ht="13.5" thickBot="1">
      <c r="A168" s="116"/>
      <c r="B168" s="113"/>
      <c r="C168" s="138"/>
      <c r="D168" s="11" t="s">
        <v>22</v>
      </c>
      <c r="E168" s="46">
        <v>525.28</v>
      </c>
      <c r="F168" s="125"/>
      <c r="G168" s="108"/>
      <c r="H168" s="18">
        <v>3020.36</v>
      </c>
      <c r="I168" s="19">
        <v>29940.96</v>
      </c>
      <c r="J168" s="16">
        <f>(E168*F159)</f>
        <v>3020.3599999999997</v>
      </c>
      <c r="K168" s="17">
        <f>SUM(E168*G159)</f>
        <v>29940.96</v>
      </c>
      <c r="L168" s="16">
        <f t="shared" si="51"/>
        <v>32961.32</v>
      </c>
      <c r="M168" s="17">
        <f>SUM(J168-H168)</f>
        <v>-4.547473508864641E-13</v>
      </c>
      <c r="N168" s="16">
        <f t="shared" si="52"/>
        <v>0</v>
      </c>
      <c r="O168" s="16"/>
      <c r="P168" s="16"/>
      <c r="Q168" s="111"/>
      <c r="R168" s="16"/>
      <c r="S168" s="17"/>
    </row>
    <row r="169" spans="1:19" ht="13.5" thickBot="1">
      <c r="A169" s="116"/>
      <c r="B169" s="113"/>
      <c r="C169" s="138"/>
      <c r="D169" s="11" t="s">
        <v>23</v>
      </c>
      <c r="E169" s="46">
        <v>453.68</v>
      </c>
      <c r="F169" s="125"/>
      <c r="G169" s="108"/>
      <c r="H169" s="18">
        <v>2608.66</v>
      </c>
      <c r="I169" s="19">
        <v>25859.76</v>
      </c>
      <c r="J169" s="16">
        <f>(E169*F159)</f>
        <v>2608.66</v>
      </c>
      <c r="K169" s="17">
        <f>SUM(E169*G159)</f>
        <v>25859.760000000002</v>
      </c>
      <c r="L169" s="16">
        <f t="shared" si="51"/>
        <v>28468.420000000002</v>
      </c>
      <c r="M169" s="17">
        <f>SUM(J169-H169)</f>
        <v>0</v>
      </c>
      <c r="N169" s="16">
        <f t="shared" si="52"/>
        <v>3.637978807091713E-12</v>
      </c>
      <c r="O169" s="16"/>
      <c r="P169" s="16"/>
      <c r="Q169" s="111"/>
      <c r="R169" s="16"/>
      <c r="S169" s="17"/>
    </row>
    <row r="170" spans="1:19" ht="13.5" thickBot="1">
      <c r="A170" s="117"/>
      <c r="B170" s="114"/>
      <c r="C170" s="139"/>
      <c r="D170" s="27" t="s">
        <v>24</v>
      </c>
      <c r="E170" s="46">
        <v>430.38</v>
      </c>
      <c r="F170" s="126"/>
      <c r="G170" s="109"/>
      <c r="H170" s="21">
        <v>2474.69</v>
      </c>
      <c r="I170" s="22">
        <v>24531.66</v>
      </c>
      <c r="J170" s="20">
        <f>SUM(E170*F159)</f>
        <v>2474.685</v>
      </c>
      <c r="K170" s="17">
        <f>SUM(E170*G159)</f>
        <v>24531.66</v>
      </c>
      <c r="L170" s="20">
        <f>SUM(J170,K170)</f>
        <v>27006.345</v>
      </c>
      <c r="M170" s="17">
        <f>SUM(J170-H170)</f>
        <v>-0.005000000000109139</v>
      </c>
      <c r="N170" s="16">
        <f t="shared" si="52"/>
        <v>0</v>
      </c>
      <c r="O170" s="16"/>
      <c r="P170" s="16"/>
      <c r="Q170" s="111"/>
      <c r="R170" s="16"/>
      <c r="S170" s="17"/>
    </row>
    <row r="171" spans="1:19" ht="13.5" thickBot="1">
      <c r="A171" s="23"/>
      <c r="B171" s="31">
        <v>2019</v>
      </c>
      <c r="C171" s="25"/>
      <c r="D171" s="26" t="s">
        <v>25</v>
      </c>
      <c r="E171" s="43">
        <f>SUM(E159:E170)</f>
        <v>5706.820000000001</v>
      </c>
      <c r="F171" s="25"/>
      <c r="G171" s="24"/>
      <c r="H171" s="43">
        <f aca="true" t="shared" si="53" ref="H171:S171">SUM(H159:H170)</f>
        <v>32814.240000000005</v>
      </c>
      <c r="I171" s="43">
        <f t="shared" si="53"/>
        <v>325288.74</v>
      </c>
      <c r="J171" s="43">
        <v>32814.24</v>
      </c>
      <c r="K171" s="43">
        <f t="shared" si="53"/>
        <v>325288.74</v>
      </c>
      <c r="L171" s="43">
        <f>H171+I171</f>
        <v>358102.98</v>
      </c>
      <c r="M171" s="43">
        <v>0</v>
      </c>
      <c r="N171" s="43">
        <f t="shared" si="53"/>
        <v>0</v>
      </c>
      <c r="O171" s="43">
        <f t="shared" si="53"/>
        <v>0</v>
      </c>
      <c r="P171" s="43">
        <f t="shared" si="53"/>
        <v>0</v>
      </c>
      <c r="Q171" s="43">
        <f t="shared" si="53"/>
        <v>0</v>
      </c>
      <c r="R171" s="43">
        <f t="shared" si="53"/>
        <v>0</v>
      </c>
      <c r="S171" s="43">
        <f t="shared" si="53"/>
        <v>0</v>
      </c>
    </row>
    <row r="172" spans="1:19" ht="13.5" thickBot="1">
      <c r="A172" s="28">
        <f>A159</f>
        <v>11</v>
      </c>
      <c r="B172" s="47" t="str">
        <f>B159</f>
        <v>Регионално депо Луковит</v>
      </c>
      <c r="C172" s="29" t="str">
        <f>C159</f>
        <v>Луковит</v>
      </c>
      <c r="D172" s="30"/>
      <c r="E172" s="43">
        <f>SUM(E158:E170)</f>
        <v>21442.189999999995</v>
      </c>
      <c r="F172" s="29">
        <v>5.75</v>
      </c>
      <c r="G172" s="28"/>
      <c r="H172" s="43">
        <f aca="true" t="shared" si="54" ref="H172:S172">SUM(H158:H170)</f>
        <v>123292.68000000001</v>
      </c>
      <c r="I172" s="43">
        <f t="shared" si="54"/>
        <v>966093.3199999998</v>
      </c>
      <c r="J172" s="43">
        <v>123292.68</v>
      </c>
      <c r="K172" s="43">
        <f t="shared" si="54"/>
        <v>966093.3199999998</v>
      </c>
      <c r="L172" s="43">
        <f>H172+I172</f>
        <v>1089385.9999999998</v>
      </c>
      <c r="M172" s="43">
        <v>0</v>
      </c>
      <c r="N172" s="43">
        <f t="shared" si="54"/>
        <v>0</v>
      </c>
      <c r="O172" s="43">
        <f t="shared" si="54"/>
        <v>0</v>
      </c>
      <c r="P172" s="43">
        <f t="shared" si="54"/>
        <v>0</v>
      </c>
      <c r="Q172" s="43">
        <f t="shared" si="54"/>
        <v>0</v>
      </c>
      <c r="R172" s="43">
        <f t="shared" si="54"/>
        <v>0</v>
      </c>
      <c r="S172" s="43">
        <f t="shared" si="54"/>
        <v>0</v>
      </c>
    </row>
    <row r="173" spans="1:19" ht="13.5" thickBot="1">
      <c r="A173" s="35"/>
      <c r="B173" s="51" t="s">
        <v>82</v>
      </c>
      <c r="C173" s="36"/>
      <c r="D173" s="37"/>
      <c r="E173" s="54">
        <v>13230.87</v>
      </c>
      <c r="F173" s="36"/>
      <c r="G173" s="38"/>
      <c r="H173" s="54">
        <v>76077.57</v>
      </c>
      <c r="I173" s="55">
        <v>551176.1</v>
      </c>
      <c r="J173" s="84">
        <v>76077.57</v>
      </c>
      <c r="K173" s="85">
        <v>551176.1</v>
      </c>
      <c r="L173" s="52">
        <v>627253.67</v>
      </c>
      <c r="M173" s="45"/>
      <c r="N173" s="45"/>
      <c r="O173" s="40"/>
      <c r="P173" s="41"/>
      <c r="Q173" s="41"/>
      <c r="R173" s="41"/>
      <c r="S173" s="41"/>
    </row>
    <row r="174" spans="1:19" ht="13.5" customHeight="1" thickBot="1">
      <c r="A174" s="115">
        <v>12</v>
      </c>
      <c r="B174" s="118" t="s">
        <v>48</v>
      </c>
      <c r="C174" s="137" t="s">
        <v>51</v>
      </c>
      <c r="D174" s="11" t="s">
        <v>13</v>
      </c>
      <c r="E174" s="46">
        <v>409.36</v>
      </c>
      <c r="F174" s="124">
        <v>5.75</v>
      </c>
      <c r="G174" s="107">
        <v>57</v>
      </c>
      <c r="H174" s="14">
        <v>2353.82</v>
      </c>
      <c r="I174" s="15">
        <v>23333.52</v>
      </c>
      <c r="J174" s="12">
        <f>(E174*F174)</f>
        <v>2353.82</v>
      </c>
      <c r="K174" s="13">
        <f>SUM(G174*E174)</f>
        <v>23333.52</v>
      </c>
      <c r="L174" s="12">
        <f>SUM(J174,K174)</f>
        <v>25687.34</v>
      </c>
      <c r="M174" s="17">
        <f aca="true" t="shared" si="55" ref="M174:N179">SUM(J174-H174)</f>
        <v>0</v>
      </c>
      <c r="N174" s="16">
        <f t="shared" si="55"/>
        <v>0</v>
      </c>
      <c r="O174" s="16"/>
      <c r="P174" s="16"/>
      <c r="Q174" s="110"/>
      <c r="R174" s="16"/>
      <c r="S174" s="17"/>
    </row>
    <row r="175" spans="1:19" ht="13.5" thickBot="1">
      <c r="A175" s="116"/>
      <c r="B175" s="119"/>
      <c r="C175" s="138"/>
      <c r="D175" s="11" t="s">
        <v>14</v>
      </c>
      <c r="E175" s="46">
        <v>368.02</v>
      </c>
      <c r="F175" s="125"/>
      <c r="G175" s="108"/>
      <c r="H175" s="18">
        <v>2116.12</v>
      </c>
      <c r="I175" s="19">
        <v>20977.14</v>
      </c>
      <c r="J175" s="16">
        <f>(E175*F174)</f>
        <v>2116.115</v>
      </c>
      <c r="K175" s="17">
        <f>SUM(E175*G174)</f>
        <v>20977.14</v>
      </c>
      <c r="L175" s="16">
        <f>SUM(J175,K175)</f>
        <v>23093.254999999997</v>
      </c>
      <c r="M175" s="17">
        <v>0</v>
      </c>
      <c r="N175" s="16">
        <f t="shared" si="55"/>
        <v>0</v>
      </c>
      <c r="O175" s="16"/>
      <c r="P175" s="16"/>
      <c r="Q175" s="111"/>
      <c r="R175" s="16"/>
      <c r="S175" s="17"/>
    </row>
    <row r="176" spans="1:19" ht="13.5" thickBot="1">
      <c r="A176" s="116"/>
      <c r="B176" s="119"/>
      <c r="C176" s="138"/>
      <c r="D176" s="11" t="s">
        <v>15</v>
      </c>
      <c r="E176" s="46">
        <v>475.76</v>
      </c>
      <c r="F176" s="125"/>
      <c r="G176" s="108"/>
      <c r="H176" s="18">
        <v>2735.62</v>
      </c>
      <c r="I176" s="19">
        <v>27118.32</v>
      </c>
      <c r="J176" s="16">
        <f>(E176*F174)</f>
        <v>2735.62</v>
      </c>
      <c r="K176" s="17">
        <f>SUM(E176*G174)</f>
        <v>27118.32</v>
      </c>
      <c r="L176" s="16">
        <f aca="true" t="shared" si="56" ref="L176:L184">SUM(J176,K176)</f>
        <v>29853.94</v>
      </c>
      <c r="M176" s="17">
        <f t="shared" si="55"/>
        <v>0</v>
      </c>
      <c r="N176" s="16">
        <f t="shared" si="55"/>
        <v>0</v>
      </c>
      <c r="O176" s="16"/>
      <c r="P176" s="16"/>
      <c r="Q176" s="111"/>
      <c r="R176" s="16"/>
      <c r="S176" s="17"/>
    </row>
    <row r="177" spans="1:19" ht="13.5" thickBot="1">
      <c r="A177" s="116"/>
      <c r="B177" s="119"/>
      <c r="C177" s="138"/>
      <c r="D177" s="11" t="s">
        <v>16</v>
      </c>
      <c r="E177" s="46">
        <v>513.6</v>
      </c>
      <c r="F177" s="125"/>
      <c r="G177" s="108"/>
      <c r="H177" s="18">
        <v>2953.2</v>
      </c>
      <c r="I177" s="19">
        <v>29275.2</v>
      </c>
      <c r="J177" s="16">
        <f>(E177*F174)</f>
        <v>2953.2000000000003</v>
      </c>
      <c r="K177" s="17">
        <f>SUM(E177*G174)</f>
        <v>29275.2</v>
      </c>
      <c r="L177" s="16">
        <f t="shared" si="56"/>
        <v>32228.4</v>
      </c>
      <c r="M177" s="17">
        <f t="shared" si="55"/>
        <v>4.547473508864641E-13</v>
      </c>
      <c r="N177" s="16">
        <f t="shared" si="55"/>
        <v>0</v>
      </c>
      <c r="O177" s="16"/>
      <c r="P177" s="16"/>
      <c r="Q177" s="111"/>
      <c r="R177" s="16"/>
      <c r="S177" s="17"/>
    </row>
    <row r="178" spans="1:19" ht="13.5" thickBot="1">
      <c r="A178" s="116"/>
      <c r="B178" s="119"/>
      <c r="C178" s="138"/>
      <c r="D178" s="11" t="s">
        <v>17</v>
      </c>
      <c r="E178" s="46">
        <v>550.88</v>
      </c>
      <c r="F178" s="125"/>
      <c r="G178" s="108"/>
      <c r="H178" s="18">
        <v>3167.56</v>
      </c>
      <c r="I178" s="19">
        <v>31400.16</v>
      </c>
      <c r="J178" s="16">
        <f>(E178*F174)</f>
        <v>3167.56</v>
      </c>
      <c r="K178" s="17">
        <f>SUM(E178*G174)</f>
        <v>31400.16</v>
      </c>
      <c r="L178" s="16">
        <f t="shared" si="56"/>
        <v>34567.72</v>
      </c>
      <c r="M178" s="17">
        <f t="shared" si="55"/>
        <v>0</v>
      </c>
      <c r="N178" s="16">
        <f t="shared" si="55"/>
        <v>0</v>
      </c>
      <c r="O178" s="16"/>
      <c r="P178" s="16"/>
      <c r="Q178" s="111"/>
      <c r="R178" s="16"/>
      <c r="S178" s="17"/>
    </row>
    <row r="179" spans="1:19" ht="13.5" thickBot="1">
      <c r="A179" s="116"/>
      <c r="B179" s="120"/>
      <c r="C179" s="138"/>
      <c r="D179" s="11" t="s">
        <v>18</v>
      </c>
      <c r="E179" s="46">
        <v>471.6</v>
      </c>
      <c r="F179" s="125"/>
      <c r="G179" s="108"/>
      <c r="H179" s="18">
        <v>2711.7</v>
      </c>
      <c r="I179" s="19">
        <v>26881.2</v>
      </c>
      <c r="J179" s="16">
        <f>(E179*F174)</f>
        <v>2711.7000000000003</v>
      </c>
      <c r="K179" s="17">
        <f>SUM(E179*G174)</f>
        <v>26881.2</v>
      </c>
      <c r="L179" s="16">
        <f t="shared" si="56"/>
        <v>29592.9</v>
      </c>
      <c r="M179" s="17">
        <f t="shared" si="55"/>
        <v>4.547473508864641E-13</v>
      </c>
      <c r="N179" s="16">
        <f t="shared" si="55"/>
        <v>0</v>
      </c>
      <c r="O179" s="16"/>
      <c r="P179" s="16"/>
      <c r="Q179" s="111"/>
      <c r="R179" s="16"/>
      <c r="S179" s="17"/>
    </row>
    <row r="180" spans="1:19" ht="13.5" thickBot="1">
      <c r="A180" s="116"/>
      <c r="B180" s="112" t="s">
        <v>42</v>
      </c>
      <c r="C180" s="138"/>
      <c r="D180" s="11" t="s">
        <v>19</v>
      </c>
      <c r="E180" s="46">
        <v>604.2</v>
      </c>
      <c r="F180" s="125"/>
      <c r="G180" s="108"/>
      <c r="H180" s="18">
        <v>3474.15</v>
      </c>
      <c r="I180" s="19">
        <v>34439.4</v>
      </c>
      <c r="J180" s="16">
        <f>(E180*F174)</f>
        <v>3474.15</v>
      </c>
      <c r="K180" s="17">
        <f>SUM(E180*G174)</f>
        <v>34439.4</v>
      </c>
      <c r="L180" s="16">
        <f t="shared" si="56"/>
        <v>37913.55</v>
      </c>
      <c r="M180" s="17">
        <v>0</v>
      </c>
      <c r="N180" s="16">
        <f aca="true" t="shared" si="57" ref="N180:N185">SUM(K180-I180)</f>
        <v>0</v>
      </c>
      <c r="O180" s="16"/>
      <c r="P180" s="16"/>
      <c r="Q180" s="111"/>
      <c r="R180" s="16"/>
      <c r="S180" s="17"/>
    </row>
    <row r="181" spans="1:19" ht="13.5" thickBot="1">
      <c r="A181" s="116"/>
      <c r="B181" s="113"/>
      <c r="C181" s="138"/>
      <c r="D181" s="11" t="s">
        <v>20</v>
      </c>
      <c r="E181" s="46">
        <v>540.92</v>
      </c>
      <c r="F181" s="125"/>
      <c r="G181" s="108"/>
      <c r="H181" s="18">
        <v>3110.29</v>
      </c>
      <c r="I181" s="19">
        <v>30832.44</v>
      </c>
      <c r="J181" s="16">
        <f>(E181*F174)</f>
        <v>3110.29</v>
      </c>
      <c r="K181" s="17">
        <f>SUM(E181*G174)</f>
        <v>30832.44</v>
      </c>
      <c r="L181" s="16">
        <f t="shared" si="56"/>
        <v>33942.729999999996</v>
      </c>
      <c r="M181" s="17">
        <f>SUM(J181-H181)</f>
        <v>0</v>
      </c>
      <c r="N181" s="16">
        <f t="shared" si="57"/>
        <v>0</v>
      </c>
      <c r="O181" s="16"/>
      <c r="P181" s="16"/>
      <c r="Q181" s="111"/>
      <c r="R181" s="16"/>
      <c r="S181" s="17"/>
    </row>
    <row r="182" spans="1:19" ht="13.5" thickBot="1">
      <c r="A182" s="116"/>
      <c r="B182" s="113"/>
      <c r="C182" s="138"/>
      <c r="D182" s="11" t="s">
        <v>21</v>
      </c>
      <c r="E182" s="46">
        <v>539.7</v>
      </c>
      <c r="F182" s="125"/>
      <c r="G182" s="108"/>
      <c r="H182" s="32">
        <v>3103.28</v>
      </c>
      <c r="I182" s="33">
        <v>30762.9</v>
      </c>
      <c r="J182" s="16">
        <f>(E182*F174)</f>
        <v>3103.275</v>
      </c>
      <c r="K182" s="17">
        <f>SUM(E182*G174)</f>
        <v>30762.9</v>
      </c>
      <c r="L182" s="16">
        <f t="shared" si="56"/>
        <v>33866.175</v>
      </c>
      <c r="M182" s="17">
        <v>0</v>
      </c>
      <c r="N182" s="16">
        <f t="shared" si="57"/>
        <v>0</v>
      </c>
      <c r="O182" s="16"/>
      <c r="P182" s="16"/>
      <c r="Q182" s="111"/>
      <c r="R182" s="16"/>
      <c r="S182" s="17"/>
    </row>
    <row r="183" spans="1:19" ht="13.5" thickBot="1">
      <c r="A183" s="116"/>
      <c r="B183" s="113"/>
      <c r="C183" s="138"/>
      <c r="D183" s="11" t="s">
        <v>22</v>
      </c>
      <c r="E183" s="46">
        <v>494.94</v>
      </c>
      <c r="F183" s="125"/>
      <c r="G183" s="108"/>
      <c r="H183" s="18">
        <v>2845.91</v>
      </c>
      <c r="I183" s="19">
        <v>28211.58</v>
      </c>
      <c r="J183" s="16">
        <f>(E183*F174)</f>
        <v>2845.905</v>
      </c>
      <c r="K183" s="17">
        <f>SUM(E183*G174)</f>
        <v>28211.579999999998</v>
      </c>
      <c r="L183" s="16">
        <f t="shared" si="56"/>
        <v>31057.484999999997</v>
      </c>
      <c r="M183" s="17">
        <f>SUM(J183-H183)</f>
        <v>-0.004999999999654392</v>
      </c>
      <c r="N183" s="16">
        <f t="shared" si="57"/>
        <v>-3.637978807091713E-12</v>
      </c>
      <c r="O183" s="16"/>
      <c r="P183" s="16"/>
      <c r="Q183" s="111"/>
      <c r="R183" s="16"/>
      <c r="S183" s="17"/>
    </row>
    <row r="184" spans="1:19" ht="13.5" thickBot="1">
      <c r="A184" s="116"/>
      <c r="B184" s="113"/>
      <c r="C184" s="138"/>
      <c r="D184" s="11" t="s">
        <v>23</v>
      </c>
      <c r="E184" s="46">
        <v>432.82</v>
      </c>
      <c r="F184" s="125"/>
      <c r="G184" s="108"/>
      <c r="H184" s="18">
        <v>2488.72</v>
      </c>
      <c r="I184" s="19">
        <v>24670.74</v>
      </c>
      <c r="J184" s="16">
        <f>(E184*F174)</f>
        <v>2488.715</v>
      </c>
      <c r="K184" s="17">
        <f>SUM(E184*G174)</f>
        <v>24670.739999999998</v>
      </c>
      <c r="L184" s="16">
        <f t="shared" si="56"/>
        <v>27159.454999999998</v>
      </c>
      <c r="M184" s="17">
        <f>SUM(J184-H184)</f>
        <v>-0.004999999999654392</v>
      </c>
      <c r="N184" s="16">
        <f t="shared" si="57"/>
        <v>-3.637978807091713E-12</v>
      </c>
      <c r="O184" s="16"/>
      <c r="P184" s="16"/>
      <c r="Q184" s="111"/>
      <c r="R184" s="16"/>
      <c r="S184" s="17"/>
    </row>
    <row r="185" spans="1:19" ht="13.5" thickBot="1">
      <c r="A185" s="117"/>
      <c r="B185" s="114"/>
      <c r="C185" s="139"/>
      <c r="D185" s="27" t="s">
        <v>24</v>
      </c>
      <c r="E185" s="46">
        <v>447.96</v>
      </c>
      <c r="F185" s="126"/>
      <c r="G185" s="109"/>
      <c r="H185" s="21">
        <v>2575.77</v>
      </c>
      <c r="I185" s="22">
        <v>25533.72</v>
      </c>
      <c r="J185" s="20">
        <f>SUM(E185*F174)</f>
        <v>2575.77</v>
      </c>
      <c r="K185" s="17">
        <f>SUM(E185*G174)</f>
        <v>25533.719999999998</v>
      </c>
      <c r="L185" s="20">
        <f>SUM(J185,K185)</f>
        <v>28109.489999999998</v>
      </c>
      <c r="M185" s="17">
        <f>SUM(J185-H185)</f>
        <v>0</v>
      </c>
      <c r="N185" s="16">
        <f t="shared" si="57"/>
        <v>-3.637978807091713E-12</v>
      </c>
      <c r="O185" s="16"/>
      <c r="P185" s="16"/>
      <c r="Q185" s="111"/>
      <c r="R185" s="16"/>
      <c r="S185" s="17"/>
    </row>
    <row r="186" spans="1:19" ht="13.5" thickBot="1">
      <c r="A186" s="23"/>
      <c r="B186" s="31">
        <v>2019</v>
      </c>
      <c r="C186" s="25"/>
      <c r="D186" s="26" t="s">
        <v>25</v>
      </c>
      <c r="E186" s="43">
        <f>SUM(E174:E185)</f>
        <v>5849.759999999999</v>
      </c>
      <c r="F186" s="25"/>
      <c r="G186" s="24"/>
      <c r="H186" s="43">
        <f aca="true" t="shared" si="58" ref="H186:S186">SUM(H174:H185)</f>
        <v>33636.14</v>
      </c>
      <c r="I186" s="43">
        <f t="shared" si="58"/>
        <v>333436.31999999995</v>
      </c>
      <c r="J186" s="43">
        <v>33636.14</v>
      </c>
      <c r="K186" s="43">
        <f t="shared" si="58"/>
        <v>333436.31999999995</v>
      </c>
      <c r="L186" s="43">
        <f>H186+I186</f>
        <v>367072.45999999996</v>
      </c>
      <c r="M186" s="43">
        <v>0</v>
      </c>
      <c r="N186" s="43">
        <f t="shared" si="58"/>
        <v>-1.0913936421275139E-11</v>
      </c>
      <c r="O186" s="43">
        <f t="shared" si="58"/>
        <v>0</v>
      </c>
      <c r="P186" s="43">
        <f t="shared" si="58"/>
        <v>0</v>
      </c>
      <c r="Q186" s="43">
        <f t="shared" si="58"/>
        <v>0</v>
      </c>
      <c r="R186" s="43">
        <f t="shared" si="58"/>
        <v>0</v>
      </c>
      <c r="S186" s="43">
        <f t="shared" si="58"/>
        <v>0</v>
      </c>
    </row>
    <row r="187" spans="1:19" ht="13.5" thickBot="1">
      <c r="A187" s="28">
        <f>A174</f>
        <v>12</v>
      </c>
      <c r="B187" s="47" t="str">
        <f>B174</f>
        <v>Регионално депо Луковит</v>
      </c>
      <c r="C187" s="29" t="str">
        <f>C174</f>
        <v>Тетевен</v>
      </c>
      <c r="D187" s="30"/>
      <c r="E187" s="43">
        <f>SUM(E173:E185)</f>
        <v>19080.629999999997</v>
      </c>
      <c r="F187" s="29">
        <v>5.75</v>
      </c>
      <c r="G187" s="28"/>
      <c r="H187" s="43">
        <f aca="true" t="shared" si="59" ref="H187:S187">SUM(H173:H185)</f>
        <v>109713.70999999999</v>
      </c>
      <c r="I187" s="43">
        <f t="shared" si="59"/>
        <v>884612.4199999998</v>
      </c>
      <c r="J187" s="43">
        <v>109713.71</v>
      </c>
      <c r="K187" s="43">
        <f t="shared" si="59"/>
        <v>884612.4199999998</v>
      </c>
      <c r="L187" s="43">
        <f>H187+I187</f>
        <v>994326.1299999998</v>
      </c>
      <c r="M187" s="43">
        <v>0</v>
      </c>
      <c r="N187" s="43">
        <f t="shared" si="59"/>
        <v>-1.0913936421275139E-11</v>
      </c>
      <c r="O187" s="43">
        <f t="shared" si="59"/>
        <v>0</v>
      </c>
      <c r="P187" s="43">
        <f t="shared" si="59"/>
        <v>0</v>
      </c>
      <c r="Q187" s="43">
        <f t="shared" si="59"/>
        <v>0</v>
      </c>
      <c r="R187" s="43">
        <f t="shared" si="59"/>
        <v>0</v>
      </c>
      <c r="S187" s="43">
        <f t="shared" si="59"/>
        <v>0</v>
      </c>
    </row>
    <row r="188" spans="1:19" ht="13.5" thickBot="1">
      <c r="A188" s="35"/>
      <c r="B188" s="51" t="s">
        <v>82</v>
      </c>
      <c r="C188" s="36"/>
      <c r="D188" s="37"/>
      <c r="E188" s="44">
        <v>17519.92</v>
      </c>
      <c r="F188" s="36"/>
      <c r="G188" s="38"/>
      <c r="H188" s="54">
        <v>100739.57</v>
      </c>
      <c r="I188" s="55">
        <v>714068.76</v>
      </c>
      <c r="J188" s="84">
        <v>100739.57</v>
      </c>
      <c r="K188" s="85">
        <v>714068.76</v>
      </c>
      <c r="L188" s="52">
        <v>814808.33</v>
      </c>
      <c r="M188" s="45"/>
      <c r="N188" s="45"/>
      <c r="O188" s="40"/>
      <c r="P188" s="41"/>
      <c r="Q188" s="41"/>
      <c r="R188" s="41"/>
      <c r="S188" s="41"/>
    </row>
    <row r="189" spans="1:19" ht="13.5" customHeight="1" thickBot="1">
      <c r="A189" s="115">
        <v>13</v>
      </c>
      <c r="B189" s="118" t="s">
        <v>48</v>
      </c>
      <c r="C189" s="137" t="s">
        <v>52</v>
      </c>
      <c r="D189" s="11" t="s">
        <v>13</v>
      </c>
      <c r="E189" s="46">
        <v>463.82</v>
      </c>
      <c r="F189" s="124">
        <v>5.75</v>
      </c>
      <c r="G189" s="107">
        <v>57</v>
      </c>
      <c r="H189" s="14">
        <v>2666.97</v>
      </c>
      <c r="I189" s="15">
        <v>26437.74</v>
      </c>
      <c r="J189" s="12">
        <f>(E189*F189)</f>
        <v>2666.965</v>
      </c>
      <c r="K189" s="13">
        <f>SUM(G189*E189)</f>
        <v>26437.739999999998</v>
      </c>
      <c r="L189" s="12">
        <f>SUM(J189,K189)</f>
        <v>29104.704999999998</v>
      </c>
      <c r="M189" s="17">
        <f aca="true" t="shared" si="60" ref="M189:N194">SUM(J189-H189)</f>
        <v>-0.004999999999654392</v>
      </c>
      <c r="N189" s="16">
        <f t="shared" si="60"/>
        <v>-3.637978807091713E-12</v>
      </c>
      <c r="O189" s="16"/>
      <c r="P189" s="16"/>
      <c r="Q189" s="110"/>
      <c r="R189" s="16"/>
      <c r="S189" s="17"/>
    </row>
    <row r="190" spans="1:19" ht="13.5" thickBot="1">
      <c r="A190" s="116"/>
      <c r="B190" s="119"/>
      <c r="C190" s="138"/>
      <c r="D190" s="11" t="s">
        <v>14</v>
      </c>
      <c r="E190" s="46">
        <v>398.08</v>
      </c>
      <c r="F190" s="125"/>
      <c r="G190" s="108"/>
      <c r="H190" s="18">
        <v>2288.96</v>
      </c>
      <c r="I190" s="19">
        <v>22690.56</v>
      </c>
      <c r="J190" s="16">
        <f>(E190*F189)</f>
        <v>2288.96</v>
      </c>
      <c r="K190" s="17">
        <f>SUM(E190*G189)</f>
        <v>22690.559999999998</v>
      </c>
      <c r="L190" s="16">
        <f>SUM(J190,K190)</f>
        <v>24979.519999999997</v>
      </c>
      <c r="M190" s="17">
        <f t="shared" si="60"/>
        <v>0</v>
      </c>
      <c r="N190" s="16">
        <f t="shared" si="60"/>
        <v>-3.637978807091713E-12</v>
      </c>
      <c r="O190" s="16"/>
      <c r="P190" s="16"/>
      <c r="Q190" s="111"/>
      <c r="R190" s="16"/>
      <c r="S190" s="17"/>
    </row>
    <row r="191" spans="1:19" ht="13.5" thickBot="1">
      <c r="A191" s="116"/>
      <c r="B191" s="119"/>
      <c r="C191" s="138"/>
      <c r="D191" s="11" t="s">
        <v>15</v>
      </c>
      <c r="E191" s="46">
        <v>470.07</v>
      </c>
      <c r="F191" s="125"/>
      <c r="G191" s="108"/>
      <c r="H191" s="18">
        <v>2702.9</v>
      </c>
      <c r="I191" s="19">
        <v>26793.99</v>
      </c>
      <c r="J191" s="16">
        <f>(E191*F189)</f>
        <v>2702.9025</v>
      </c>
      <c r="K191" s="17">
        <f>SUM(E191*G189)</f>
        <v>26793.989999999998</v>
      </c>
      <c r="L191" s="16">
        <f aca="true" t="shared" si="61" ref="L191:L199">SUM(J191,K191)</f>
        <v>29496.892499999998</v>
      </c>
      <c r="M191" s="17">
        <f t="shared" si="60"/>
        <v>0.0025000000000545697</v>
      </c>
      <c r="N191" s="16">
        <f t="shared" si="60"/>
        <v>-3.637978807091713E-12</v>
      </c>
      <c r="O191" s="16"/>
      <c r="P191" s="16"/>
      <c r="Q191" s="111"/>
      <c r="R191" s="16"/>
      <c r="S191" s="17"/>
    </row>
    <row r="192" spans="1:19" ht="13.5" thickBot="1">
      <c r="A192" s="116"/>
      <c r="B192" s="119"/>
      <c r="C192" s="138"/>
      <c r="D192" s="11" t="s">
        <v>16</v>
      </c>
      <c r="E192" s="46">
        <v>561.96</v>
      </c>
      <c r="F192" s="125"/>
      <c r="G192" s="108"/>
      <c r="H192" s="18">
        <v>3231.27</v>
      </c>
      <c r="I192" s="19">
        <v>32031.72</v>
      </c>
      <c r="J192" s="16">
        <f>(E192*F189)</f>
        <v>3231.2700000000004</v>
      </c>
      <c r="K192" s="17">
        <f>SUM(E192*G189)</f>
        <v>32031.72</v>
      </c>
      <c r="L192" s="16">
        <f t="shared" si="61"/>
        <v>35262.990000000005</v>
      </c>
      <c r="M192" s="17">
        <f t="shared" si="60"/>
        <v>4.547473508864641E-13</v>
      </c>
      <c r="N192" s="16">
        <f t="shared" si="60"/>
        <v>0</v>
      </c>
      <c r="O192" s="16"/>
      <c r="P192" s="16"/>
      <c r="Q192" s="111"/>
      <c r="R192" s="16"/>
      <c r="S192" s="17"/>
    </row>
    <row r="193" spans="1:19" ht="13.5" thickBot="1">
      <c r="A193" s="116"/>
      <c r="B193" s="119"/>
      <c r="C193" s="138"/>
      <c r="D193" s="11" t="s">
        <v>17</v>
      </c>
      <c r="E193" s="46">
        <v>589.5</v>
      </c>
      <c r="F193" s="125"/>
      <c r="G193" s="108"/>
      <c r="H193" s="18">
        <v>3389.63</v>
      </c>
      <c r="I193" s="19">
        <v>33601.5</v>
      </c>
      <c r="J193" s="16">
        <f>(E193*F189)</f>
        <v>3389.625</v>
      </c>
      <c r="K193" s="17">
        <f>SUM(E193*G189)</f>
        <v>33601.5</v>
      </c>
      <c r="L193" s="16">
        <f t="shared" si="61"/>
        <v>36991.125</v>
      </c>
      <c r="M193" s="17">
        <v>0</v>
      </c>
      <c r="N193" s="16">
        <f t="shared" si="60"/>
        <v>0</v>
      </c>
      <c r="O193" s="16"/>
      <c r="P193" s="16"/>
      <c r="Q193" s="111"/>
      <c r="R193" s="16"/>
      <c r="S193" s="17"/>
    </row>
    <row r="194" spans="1:19" ht="13.5" thickBot="1">
      <c r="A194" s="116"/>
      <c r="B194" s="120"/>
      <c r="C194" s="138"/>
      <c r="D194" s="11" t="s">
        <v>18</v>
      </c>
      <c r="E194" s="46">
        <v>510.62</v>
      </c>
      <c r="F194" s="125"/>
      <c r="G194" s="108"/>
      <c r="H194" s="18">
        <v>2936.07</v>
      </c>
      <c r="I194" s="19">
        <v>29105.34</v>
      </c>
      <c r="J194" s="16">
        <f>(E194*F189)</f>
        <v>2936.065</v>
      </c>
      <c r="K194" s="17">
        <f>SUM(E194*G189)</f>
        <v>29105.34</v>
      </c>
      <c r="L194" s="16">
        <f t="shared" si="61"/>
        <v>32041.405</v>
      </c>
      <c r="M194" s="17">
        <v>0</v>
      </c>
      <c r="N194" s="16">
        <f t="shared" si="60"/>
        <v>0</v>
      </c>
      <c r="O194" s="16"/>
      <c r="P194" s="16"/>
      <c r="Q194" s="111"/>
      <c r="R194" s="16"/>
      <c r="S194" s="17"/>
    </row>
    <row r="195" spans="1:19" ht="13.5" thickBot="1">
      <c r="A195" s="116"/>
      <c r="B195" s="112" t="s">
        <v>42</v>
      </c>
      <c r="C195" s="138"/>
      <c r="D195" s="11" t="s">
        <v>19</v>
      </c>
      <c r="E195" s="46">
        <v>586.26</v>
      </c>
      <c r="F195" s="125"/>
      <c r="G195" s="108"/>
      <c r="H195" s="18">
        <v>3370.995</v>
      </c>
      <c r="I195" s="19">
        <v>33416.82</v>
      </c>
      <c r="J195" s="16">
        <f>(E195*F189)</f>
        <v>3370.995</v>
      </c>
      <c r="K195" s="17">
        <f>SUM(E195*G189)</f>
        <v>33416.82</v>
      </c>
      <c r="L195" s="16">
        <f t="shared" si="61"/>
        <v>36787.815</v>
      </c>
      <c r="M195" s="17">
        <v>0</v>
      </c>
      <c r="N195" s="16">
        <f aca="true" t="shared" si="62" ref="N195:N200">SUM(K195-I195)</f>
        <v>0</v>
      </c>
      <c r="O195" s="16"/>
      <c r="P195" s="16"/>
      <c r="Q195" s="111"/>
      <c r="R195" s="16"/>
      <c r="S195" s="17"/>
    </row>
    <row r="196" spans="1:19" ht="13.5" thickBot="1">
      <c r="A196" s="116"/>
      <c r="B196" s="113"/>
      <c r="C196" s="138"/>
      <c r="D196" s="11" t="s">
        <v>20</v>
      </c>
      <c r="E196" s="46">
        <v>581.98</v>
      </c>
      <c r="F196" s="125"/>
      <c r="G196" s="108"/>
      <c r="H196" s="18">
        <v>3346.39</v>
      </c>
      <c r="I196" s="19">
        <v>33172.86</v>
      </c>
      <c r="J196" s="16">
        <f>(E196*F189)</f>
        <v>3346.385</v>
      </c>
      <c r="K196" s="17">
        <f>SUM(E196*G189)</f>
        <v>33172.86</v>
      </c>
      <c r="L196" s="16">
        <f t="shared" si="61"/>
        <v>36519.245</v>
      </c>
      <c r="M196" s="17">
        <f>SUM(J196-H196)</f>
        <v>-0.004999999999654392</v>
      </c>
      <c r="N196" s="16">
        <f t="shared" si="62"/>
        <v>0</v>
      </c>
      <c r="O196" s="16"/>
      <c r="P196" s="16"/>
      <c r="Q196" s="111"/>
      <c r="R196" s="16"/>
      <c r="S196" s="17"/>
    </row>
    <row r="197" spans="1:19" ht="13.5" thickBot="1">
      <c r="A197" s="116"/>
      <c r="B197" s="113"/>
      <c r="C197" s="138"/>
      <c r="D197" s="11" t="s">
        <v>21</v>
      </c>
      <c r="E197" s="46">
        <v>555.94</v>
      </c>
      <c r="F197" s="125"/>
      <c r="G197" s="108"/>
      <c r="H197" s="32">
        <f>E197*F189</f>
        <v>3196.655</v>
      </c>
      <c r="I197" s="33">
        <f>E197*G189</f>
        <v>31688.58</v>
      </c>
      <c r="J197" s="16">
        <f>(E197*F189)</f>
        <v>3196.655</v>
      </c>
      <c r="K197" s="17">
        <f>SUM(E197*G189)</f>
        <v>31688.58</v>
      </c>
      <c r="L197" s="16">
        <f t="shared" si="61"/>
        <v>34885.235</v>
      </c>
      <c r="M197" s="17">
        <f>SUM(J197-H197)</f>
        <v>0</v>
      </c>
      <c r="N197" s="16">
        <f t="shared" si="62"/>
        <v>0</v>
      </c>
      <c r="O197" s="16"/>
      <c r="P197" s="16"/>
      <c r="Q197" s="111"/>
      <c r="R197" s="16"/>
      <c r="S197" s="17"/>
    </row>
    <row r="198" spans="1:19" ht="13.5" thickBot="1">
      <c r="A198" s="116"/>
      <c r="B198" s="113"/>
      <c r="C198" s="138"/>
      <c r="D198" s="11" t="s">
        <v>22</v>
      </c>
      <c r="E198" s="46">
        <v>558.78</v>
      </c>
      <c r="F198" s="125"/>
      <c r="G198" s="108"/>
      <c r="H198" s="18">
        <v>3212.99</v>
      </c>
      <c r="I198" s="19">
        <v>31850.46</v>
      </c>
      <c r="J198" s="16">
        <f>(E198*F189)</f>
        <v>3212.9849999999997</v>
      </c>
      <c r="K198" s="17">
        <f>SUM(E198*G189)</f>
        <v>31850.46</v>
      </c>
      <c r="L198" s="16">
        <f t="shared" si="61"/>
        <v>35063.445</v>
      </c>
      <c r="M198" s="17">
        <v>0</v>
      </c>
      <c r="N198" s="16">
        <f t="shared" si="62"/>
        <v>0</v>
      </c>
      <c r="O198" s="16"/>
      <c r="P198" s="16"/>
      <c r="Q198" s="111"/>
      <c r="R198" s="16"/>
      <c r="S198" s="17"/>
    </row>
    <row r="199" spans="1:19" ht="13.5" thickBot="1">
      <c r="A199" s="116"/>
      <c r="B199" s="113"/>
      <c r="C199" s="138"/>
      <c r="D199" s="11" t="s">
        <v>23</v>
      </c>
      <c r="E199" s="46">
        <v>487.6</v>
      </c>
      <c r="F199" s="125"/>
      <c r="G199" s="108"/>
      <c r="H199" s="18">
        <v>2803.7</v>
      </c>
      <c r="I199" s="19">
        <v>27793.2</v>
      </c>
      <c r="J199" s="16">
        <f>(E199*F189)</f>
        <v>2803.7000000000003</v>
      </c>
      <c r="K199" s="17">
        <f>SUM(E199*G189)</f>
        <v>27793.2</v>
      </c>
      <c r="L199" s="16">
        <f t="shared" si="61"/>
        <v>30596.9</v>
      </c>
      <c r="M199" s="17">
        <f>SUM(J199-H199)</f>
        <v>4.547473508864641E-13</v>
      </c>
      <c r="N199" s="16">
        <f t="shared" si="62"/>
        <v>0</v>
      </c>
      <c r="O199" s="16"/>
      <c r="P199" s="16"/>
      <c r="Q199" s="111"/>
      <c r="R199" s="16"/>
      <c r="S199" s="17"/>
    </row>
    <row r="200" spans="1:19" ht="13.5" thickBot="1">
      <c r="A200" s="117"/>
      <c r="B200" s="114"/>
      <c r="C200" s="139"/>
      <c r="D200" s="27" t="s">
        <v>24</v>
      </c>
      <c r="E200" s="46">
        <v>468.9</v>
      </c>
      <c r="F200" s="126"/>
      <c r="G200" s="109"/>
      <c r="H200" s="21">
        <v>2696.18</v>
      </c>
      <c r="I200" s="22">
        <v>26727.3</v>
      </c>
      <c r="J200" s="20">
        <f>SUM(E200*F189)</f>
        <v>2696.1749999999997</v>
      </c>
      <c r="K200" s="17">
        <f>SUM(E200*G189)</f>
        <v>26727.3</v>
      </c>
      <c r="L200" s="20">
        <f>SUM(J200,K200)</f>
        <v>29423.475</v>
      </c>
      <c r="M200" s="17">
        <v>0</v>
      </c>
      <c r="N200" s="16">
        <f t="shared" si="62"/>
        <v>0</v>
      </c>
      <c r="O200" s="16"/>
      <c r="P200" s="16"/>
      <c r="Q200" s="111"/>
      <c r="R200" s="16"/>
      <c r="S200" s="17"/>
    </row>
    <row r="201" spans="1:19" ht="13.5" thickBot="1">
      <c r="A201" s="23"/>
      <c r="B201" s="31">
        <v>2019</v>
      </c>
      <c r="C201" s="25"/>
      <c r="D201" s="26" t="s">
        <v>25</v>
      </c>
      <c r="E201" s="43">
        <f>SUM(E189:E200)</f>
        <v>6233.510000000001</v>
      </c>
      <c r="F201" s="25"/>
      <c r="G201" s="24"/>
      <c r="H201" s="43">
        <f aca="true" t="shared" si="63" ref="H201:S201">SUM(H189:H200)</f>
        <v>35842.70999999999</v>
      </c>
      <c r="I201" s="43">
        <f t="shared" si="63"/>
        <v>355310.07000000007</v>
      </c>
      <c r="J201" s="43">
        <v>35797.64</v>
      </c>
      <c r="K201" s="43">
        <f t="shared" si="63"/>
        <v>355310.07000000007</v>
      </c>
      <c r="L201" s="43">
        <f>H201+I201</f>
        <v>391152.78</v>
      </c>
      <c r="M201" s="43">
        <v>0</v>
      </c>
      <c r="N201" s="43">
        <f t="shared" si="63"/>
        <v>-1.0913936421275139E-11</v>
      </c>
      <c r="O201" s="43">
        <f t="shared" si="63"/>
        <v>0</v>
      </c>
      <c r="P201" s="43">
        <f t="shared" si="63"/>
        <v>0</v>
      </c>
      <c r="Q201" s="43">
        <f t="shared" si="63"/>
        <v>0</v>
      </c>
      <c r="R201" s="43">
        <f t="shared" si="63"/>
        <v>0</v>
      </c>
      <c r="S201" s="43">
        <f t="shared" si="63"/>
        <v>0</v>
      </c>
    </row>
    <row r="202" spans="1:19" ht="13.5" thickBot="1">
      <c r="A202" s="28">
        <f>A189</f>
        <v>13</v>
      </c>
      <c r="B202" s="47" t="str">
        <f>B189</f>
        <v>Регионално депо Луковит</v>
      </c>
      <c r="C202" s="29" t="str">
        <f>C189</f>
        <v>Червен бряг</v>
      </c>
      <c r="D202" s="30"/>
      <c r="E202" s="43">
        <f>SUM(E188:E200)</f>
        <v>23753.429999999993</v>
      </c>
      <c r="F202" s="29">
        <v>5.75</v>
      </c>
      <c r="G202" s="28"/>
      <c r="H202" s="43">
        <f aca="true" t="shared" si="64" ref="H202:S202">SUM(H188:H200)</f>
        <v>136582.28000000003</v>
      </c>
      <c r="I202" s="43">
        <f t="shared" si="64"/>
        <v>1069378.8299999998</v>
      </c>
      <c r="J202" s="43">
        <v>136537.21</v>
      </c>
      <c r="K202" s="43">
        <f t="shared" si="64"/>
        <v>1069378.8299999998</v>
      </c>
      <c r="L202" s="43">
        <f>H202+I202</f>
        <v>1205961.1099999999</v>
      </c>
      <c r="M202" s="43">
        <v>0</v>
      </c>
      <c r="N202" s="43">
        <f t="shared" si="64"/>
        <v>-1.0913936421275139E-11</v>
      </c>
      <c r="O202" s="43">
        <f t="shared" si="64"/>
        <v>0</v>
      </c>
      <c r="P202" s="43">
        <f t="shared" si="64"/>
        <v>0</v>
      </c>
      <c r="Q202" s="43">
        <f t="shared" si="64"/>
        <v>0</v>
      </c>
      <c r="R202" s="43">
        <f t="shared" si="64"/>
        <v>0</v>
      </c>
      <c r="S202" s="43">
        <f t="shared" si="64"/>
        <v>0</v>
      </c>
    </row>
    <row r="203" spans="1:19" ht="13.5" thickBot="1">
      <c r="A203" s="35"/>
      <c r="B203" s="51" t="s">
        <v>82</v>
      </c>
      <c r="C203" s="36"/>
      <c r="D203" s="37"/>
      <c r="E203" s="44">
        <v>3116.26</v>
      </c>
      <c r="F203" s="36"/>
      <c r="G203" s="38"/>
      <c r="H203" s="54">
        <v>17918.56</v>
      </c>
      <c r="I203" s="55">
        <v>128611.9</v>
      </c>
      <c r="J203" s="52">
        <v>17918.56</v>
      </c>
      <c r="K203" s="53">
        <v>128611.9</v>
      </c>
      <c r="L203" s="52">
        <v>146530.46</v>
      </c>
      <c r="M203" s="45"/>
      <c r="N203" s="45"/>
      <c r="O203" s="40"/>
      <c r="P203" s="41"/>
      <c r="Q203" s="41"/>
      <c r="R203" s="41"/>
      <c r="S203" s="41"/>
    </row>
    <row r="204" spans="1:19" ht="13.5" customHeight="1" thickBot="1">
      <c r="A204" s="115">
        <v>14</v>
      </c>
      <c r="B204" s="118" t="s">
        <v>48</v>
      </c>
      <c r="C204" s="137" t="s">
        <v>53</v>
      </c>
      <c r="D204" s="11" t="s">
        <v>13</v>
      </c>
      <c r="E204" s="46">
        <v>89.74</v>
      </c>
      <c r="F204" s="124">
        <v>5.75</v>
      </c>
      <c r="G204" s="107">
        <v>57</v>
      </c>
      <c r="H204" s="14">
        <v>516.01</v>
      </c>
      <c r="I204" s="15">
        <v>5115.18</v>
      </c>
      <c r="J204" s="12">
        <f>(E204*F204)</f>
        <v>516.005</v>
      </c>
      <c r="K204" s="13">
        <f>SUM(G204*E204)</f>
        <v>5115.179999999999</v>
      </c>
      <c r="L204" s="12">
        <f>SUM(J204,K204)</f>
        <v>5631.1849999999995</v>
      </c>
      <c r="M204" s="17">
        <f aca="true" t="shared" si="65" ref="M204:N209">SUM(J204-H204)</f>
        <v>-0.0049999999999954525</v>
      </c>
      <c r="N204" s="16">
        <f t="shared" si="65"/>
        <v>-9.094947017729282E-13</v>
      </c>
      <c r="O204" s="16"/>
      <c r="P204" s="16"/>
      <c r="Q204" s="110"/>
      <c r="R204" s="16"/>
      <c r="S204" s="17"/>
    </row>
    <row r="205" spans="1:19" ht="13.5" thickBot="1">
      <c r="A205" s="116"/>
      <c r="B205" s="119"/>
      <c r="C205" s="138"/>
      <c r="D205" s="11" t="s">
        <v>14</v>
      </c>
      <c r="E205" s="46">
        <v>89.26</v>
      </c>
      <c r="F205" s="125"/>
      <c r="G205" s="108"/>
      <c r="H205" s="18">
        <v>513.25</v>
      </c>
      <c r="I205" s="19">
        <v>5087.82</v>
      </c>
      <c r="J205" s="16">
        <f>(E205*F204)</f>
        <v>513.245</v>
      </c>
      <c r="K205" s="17">
        <f>SUM(E205*G204)</f>
        <v>5087.820000000001</v>
      </c>
      <c r="L205" s="16">
        <f>SUM(J205,K205)</f>
        <v>5601.0650000000005</v>
      </c>
      <c r="M205" s="17">
        <f t="shared" si="65"/>
        <v>-0.0049999999999954525</v>
      </c>
      <c r="N205" s="16">
        <f t="shared" si="65"/>
        <v>9.094947017729282E-13</v>
      </c>
      <c r="O205" s="16"/>
      <c r="P205" s="16"/>
      <c r="Q205" s="111"/>
      <c r="R205" s="16"/>
      <c r="S205" s="17"/>
    </row>
    <row r="206" spans="1:19" ht="13.5" thickBot="1">
      <c r="A206" s="116"/>
      <c r="B206" s="119"/>
      <c r="C206" s="138"/>
      <c r="D206" s="11" t="s">
        <v>15</v>
      </c>
      <c r="E206" s="46">
        <v>106.94</v>
      </c>
      <c r="F206" s="125"/>
      <c r="G206" s="108"/>
      <c r="H206" s="18">
        <v>614.91</v>
      </c>
      <c r="I206" s="19">
        <v>6095.58</v>
      </c>
      <c r="J206" s="16">
        <f>(E206*F204)</f>
        <v>614.905</v>
      </c>
      <c r="K206" s="17">
        <f>SUM(E206*G204)</f>
        <v>6095.58</v>
      </c>
      <c r="L206" s="16">
        <f aca="true" t="shared" si="66" ref="L206:L214">SUM(J206,K206)</f>
        <v>6710.485</v>
      </c>
      <c r="M206" s="17">
        <f t="shared" si="65"/>
        <v>-0.0049999999999954525</v>
      </c>
      <c r="N206" s="16">
        <f t="shared" si="65"/>
        <v>0</v>
      </c>
      <c r="O206" s="16"/>
      <c r="P206" s="16"/>
      <c r="Q206" s="111"/>
      <c r="R206" s="16"/>
      <c r="S206" s="17"/>
    </row>
    <row r="207" spans="1:19" ht="13.5" thickBot="1">
      <c r="A207" s="116"/>
      <c r="B207" s="119"/>
      <c r="C207" s="138"/>
      <c r="D207" s="11" t="s">
        <v>16</v>
      </c>
      <c r="E207" s="46">
        <v>104.56</v>
      </c>
      <c r="F207" s="125"/>
      <c r="G207" s="108"/>
      <c r="H207" s="18">
        <v>601.22</v>
      </c>
      <c r="I207" s="19">
        <v>5959.92</v>
      </c>
      <c r="J207" s="16">
        <f>(E207*F204)</f>
        <v>601.22</v>
      </c>
      <c r="K207" s="17">
        <f>SUM(E207*G204)</f>
        <v>5959.92</v>
      </c>
      <c r="L207" s="16">
        <f t="shared" si="66"/>
        <v>6561.14</v>
      </c>
      <c r="M207" s="17">
        <f t="shared" si="65"/>
        <v>0</v>
      </c>
      <c r="N207" s="16">
        <f t="shared" si="65"/>
        <v>0</v>
      </c>
      <c r="O207" s="16"/>
      <c r="P207" s="16"/>
      <c r="Q207" s="111"/>
      <c r="R207" s="16"/>
      <c r="S207" s="17"/>
    </row>
    <row r="208" spans="1:19" ht="13.5" thickBot="1">
      <c r="A208" s="116"/>
      <c r="B208" s="119"/>
      <c r="C208" s="138"/>
      <c r="D208" s="11" t="s">
        <v>17</v>
      </c>
      <c r="E208" s="46">
        <v>119.64</v>
      </c>
      <c r="F208" s="125"/>
      <c r="G208" s="108"/>
      <c r="H208" s="18">
        <v>687.93</v>
      </c>
      <c r="I208" s="19">
        <v>6819.48</v>
      </c>
      <c r="J208" s="16">
        <f>(E208*F204)</f>
        <v>687.93</v>
      </c>
      <c r="K208" s="17">
        <f>SUM(E208*G204)</f>
        <v>6819.4800000000005</v>
      </c>
      <c r="L208" s="16">
        <f t="shared" si="66"/>
        <v>7507.410000000001</v>
      </c>
      <c r="M208" s="17">
        <f t="shared" si="65"/>
        <v>0</v>
      </c>
      <c r="N208" s="16">
        <f t="shared" si="65"/>
        <v>9.094947017729282E-13</v>
      </c>
      <c r="O208" s="16"/>
      <c r="P208" s="16"/>
      <c r="Q208" s="111"/>
      <c r="R208" s="16"/>
      <c r="S208" s="17"/>
    </row>
    <row r="209" spans="1:19" ht="13.5" thickBot="1">
      <c r="A209" s="116"/>
      <c r="B209" s="120"/>
      <c r="C209" s="138"/>
      <c r="D209" s="11" t="s">
        <v>18</v>
      </c>
      <c r="E209" s="46">
        <v>101.16</v>
      </c>
      <c r="F209" s="125"/>
      <c r="G209" s="108"/>
      <c r="H209" s="18">
        <v>581.67</v>
      </c>
      <c r="I209" s="19">
        <v>5766.12</v>
      </c>
      <c r="J209" s="16">
        <f>(E209*F204)</f>
        <v>581.67</v>
      </c>
      <c r="K209" s="17">
        <f>SUM(E209*G204)</f>
        <v>5766.12</v>
      </c>
      <c r="L209" s="16">
        <f t="shared" si="66"/>
        <v>6347.79</v>
      </c>
      <c r="M209" s="17">
        <f t="shared" si="65"/>
        <v>0</v>
      </c>
      <c r="N209" s="16">
        <f t="shared" si="65"/>
        <v>0</v>
      </c>
      <c r="O209" s="16"/>
      <c r="P209" s="16"/>
      <c r="Q209" s="111"/>
      <c r="R209" s="16"/>
      <c r="S209" s="17"/>
    </row>
    <row r="210" spans="1:19" ht="13.5" thickBot="1">
      <c r="A210" s="116"/>
      <c r="B210" s="112" t="s">
        <v>42</v>
      </c>
      <c r="C210" s="138"/>
      <c r="D210" s="11" t="s">
        <v>19</v>
      </c>
      <c r="E210" s="46">
        <v>122.1</v>
      </c>
      <c r="F210" s="125"/>
      <c r="G210" s="108"/>
      <c r="H210" s="18">
        <v>702.08</v>
      </c>
      <c r="I210" s="19">
        <v>6959.7</v>
      </c>
      <c r="J210" s="16">
        <f>(E210*F204)</f>
        <v>702.0749999999999</v>
      </c>
      <c r="K210" s="17">
        <f>SUM(E210*G204)</f>
        <v>6959.7</v>
      </c>
      <c r="L210" s="16">
        <f t="shared" si="66"/>
        <v>7661.775</v>
      </c>
      <c r="M210" s="17">
        <v>0</v>
      </c>
      <c r="N210" s="16">
        <f aca="true" t="shared" si="67" ref="N210:N215">SUM(K210-I210)</f>
        <v>0</v>
      </c>
      <c r="O210" s="16"/>
      <c r="P210" s="16"/>
      <c r="Q210" s="111"/>
      <c r="R210" s="16"/>
      <c r="S210" s="17"/>
    </row>
    <row r="211" spans="1:19" ht="13.5" thickBot="1">
      <c r="A211" s="116"/>
      <c r="B211" s="113"/>
      <c r="C211" s="138"/>
      <c r="D211" s="11" t="s">
        <v>20</v>
      </c>
      <c r="E211" s="46">
        <v>125.68</v>
      </c>
      <c r="F211" s="125"/>
      <c r="G211" s="108"/>
      <c r="H211" s="18">
        <v>722.66</v>
      </c>
      <c r="I211" s="19">
        <v>7163.76</v>
      </c>
      <c r="J211" s="16">
        <f>(E211*F204)</f>
        <v>722.6600000000001</v>
      </c>
      <c r="K211" s="17">
        <f>SUM(E211*G204)</f>
        <v>7163.76</v>
      </c>
      <c r="L211" s="16">
        <f t="shared" si="66"/>
        <v>7886.42</v>
      </c>
      <c r="M211" s="17">
        <f>SUM(J211-H211)</f>
        <v>1.1368683772161603E-13</v>
      </c>
      <c r="N211" s="16">
        <f t="shared" si="67"/>
        <v>0</v>
      </c>
      <c r="O211" s="16"/>
      <c r="P211" s="16"/>
      <c r="Q211" s="111"/>
      <c r="R211" s="16"/>
      <c r="S211" s="17"/>
    </row>
    <row r="212" spans="1:19" ht="13.5" thickBot="1">
      <c r="A212" s="116"/>
      <c r="B212" s="113"/>
      <c r="C212" s="138"/>
      <c r="D212" s="11" t="s">
        <v>21</v>
      </c>
      <c r="E212" s="46">
        <v>121.36</v>
      </c>
      <c r="F212" s="125"/>
      <c r="G212" s="108"/>
      <c r="H212" s="32">
        <v>697.82</v>
      </c>
      <c r="I212" s="33">
        <v>6917.52</v>
      </c>
      <c r="J212" s="16">
        <f>(E212*F204)</f>
        <v>697.82</v>
      </c>
      <c r="K212" s="17">
        <f>SUM(E212*G204)</f>
        <v>6917.5199999999995</v>
      </c>
      <c r="L212" s="16">
        <f t="shared" si="66"/>
        <v>7615.339999999999</v>
      </c>
      <c r="M212" s="17">
        <f>SUM(J212-H212)</f>
        <v>0</v>
      </c>
      <c r="N212" s="16">
        <f t="shared" si="67"/>
        <v>-9.094947017729282E-13</v>
      </c>
      <c r="O212" s="16"/>
      <c r="P212" s="16"/>
      <c r="Q212" s="111"/>
      <c r="R212" s="16"/>
      <c r="S212" s="17"/>
    </row>
    <row r="213" spans="1:19" ht="13.5" thickBot="1">
      <c r="A213" s="116"/>
      <c r="B213" s="113"/>
      <c r="C213" s="138"/>
      <c r="D213" s="11" t="s">
        <v>22</v>
      </c>
      <c r="E213" s="46">
        <v>122.12</v>
      </c>
      <c r="F213" s="125"/>
      <c r="G213" s="108"/>
      <c r="H213" s="18">
        <v>702.19</v>
      </c>
      <c r="I213" s="19">
        <v>6960.84</v>
      </c>
      <c r="J213" s="16">
        <f>(E213*F204)</f>
        <v>702.19</v>
      </c>
      <c r="K213" s="17">
        <f>SUM(E213*G204)</f>
        <v>6960.84</v>
      </c>
      <c r="L213" s="16">
        <f t="shared" si="66"/>
        <v>7663.030000000001</v>
      </c>
      <c r="M213" s="17">
        <f>SUM(J213-H213)</f>
        <v>0</v>
      </c>
      <c r="N213" s="16">
        <f t="shared" si="67"/>
        <v>0</v>
      </c>
      <c r="O213" s="16"/>
      <c r="P213" s="16"/>
      <c r="Q213" s="111"/>
      <c r="R213" s="16"/>
      <c r="S213" s="17"/>
    </row>
    <row r="214" spans="1:19" ht="13.5" thickBot="1">
      <c r="A214" s="116"/>
      <c r="B214" s="113"/>
      <c r="C214" s="138"/>
      <c r="D214" s="11" t="s">
        <v>23</v>
      </c>
      <c r="E214" s="46">
        <v>100.18</v>
      </c>
      <c r="F214" s="125"/>
      <c r="G214" s="108"/>
      <c r="H214" s="18">
        <v>576.04</v>
      </c>
      <c r="I214" s="19">
        <v>5710.26</v>
      </c>
      <c r="J214" s="16">
        <f>(E214*F204)</f>
        <v>576.0350000000001</v>
      </c>
      <c r="K214" s="17">
        <f>SUM(E214*G204)</f>
        <v>5710.26</v>
      </c>
      <c r="L214" s="16">
        <f t="shared" si="66"/>
        <v>6286.295</v>
      </c>
      <c r="M214" s="17">
        <f>SUM(J214-H214)</f>
        <v>-0.004999999999881766</v>
      </c>
      <c r="N214" s="16">
        <f t="shared" si="67"/>
        <v>0</v>
      </c>
      <c r="O214" s="16"/>
      <c r="P214" s="16"/>
      <c r="Q214" s="111"/>
      <c r="R214" s="16"/>
      <c r="S214" s="17"/>
    </row>
    <row r="215" spans="1:19" ht="13.5" thickBot="1">
      <c r="A215" s="117"/>
      <c r="B215" s="114"/>
      <c r="C215" s="139"/>
      <c r="D215" s="27" t="s">
        <v>24</v>
      </c>
      <c r="E215" s="46">
        <v>106.8</v>
      </c>
      <c r="F215" s="126"/>
      <c r="G215" s="109"/>
      <c r="H215" s="21">
        <v>614.1</v>
      </c>
      <c r="I215" s="22">
        <v>6087.6</v>
      </c>
      <c r="J215" s="20">
        <f>SUM(E215*F204)</f>
        <v>614.1</v>
      </c>
      <c r="K215" s="17">
        <f>SUM(E215*G204)</f>
        <v>6087.599999999999</v>
      </c>
      <c r="L215" s="20">
        <f>SUM(J215,K215)</f>
        <v>6701.7</v>
      </c>
      <c r="M215" s="17">
        <f>SUM(J215-H215)</f>
        <v>0</v>
      </c>
      <c r="N215" s="16">
        <f t="shared" si="67"/>
        <v>-9.094947017729282E-13</v>
      </c>
      <c r="O215" s="16"/>
      <c r="P215" s="16"/>
      <c r="Q215" s="111"/>
      <c r="R215" s="16"/>
      <c r="S215" s="17"/>
    </row>
    <row r="216" spans="1:19" ht="13.5" thickBot="1">
      <c r="A216" s="23"/>
      <c r="B216" s="31">
        <v>2019</v>
      </c>
      <c r="C216" s="25"/>
      <c r="D216" s="26" t="s">
        <v>25</v>
      </c>
      <c r="E216" s="43">
        <f>SUM(E204:E215)</f>
        <v>1309.54</v>
      </c>
      <c r="F216" s="25"/>
      <c r="G216" s="24"/>
      <c r="H216" s="43">
        <f aca="true" t="shared" si="68" ref="H216:S216">SUM(H204:H215)</f>
        <v>7529.88</v>
      </c>
      <c r="I216" s="43">
        <f t="shared" si="68"/>
        <v>74643.78</v>
      </c>
      <c r="J216" s="43">
        <v>7529.88</v>
      </c>
      <c r="K216" s="43">
        <f t="shared" si="68"/>
        <v>74643.78</v>
      </c>
      <c r="L216" s="43">
        <f>H216+I216</f>
        <v>82173.66</v>
      </c>
      <c r="M216" s="43">
        <v>0</v>
      </c>
      <c r="N216" s="43">
        <f t="shared" si="68"/>
        <v>-9.094947017729282E-13</v>
      </c>
      <c r="O216" s="43">
        <f t="shared" si="68"/>
        <v>0</v>
      </c>
      <c r="P216" s="43">
        <f t="shared" si="68"/>
        <v>0</v>
      </c>
      <c r="Q216" s="43">
        <f t="shared" si="68"/>
        <v>0</v>
      </c>
      <c r="R216" s="43">
        <f t="shared" si="68"/>
        <v>0</v>
      </c>
      <c r="S216" s="43">
        <f t="shared" si="68"/>
        <v>0</v>
      </c>
    </row>
    <row r="217" spans="1:19" ht="13.5" thickBot="1">
      <c r="A217" s="28">
        <f>A204</f>
        <v>14</v>
      </c>
      <c r="B217" s="47" t="str">
        <f>B204</f>
        <v>Регионално депо Луковит</v>
      </c>
      <c r="C217" s="29" t="str">
        <f>C204</f>
        <v>Ябланица</v>
      </c>
      <c r="D217" s="30"/>
      <c r="E217" s="43">
        <f>SUM(E203:E215)</f>
        <v>4425.8</v>
      </c>
      <c r="F217" s="29">
        <v>5.75</v>
      </c>
      <c r="G217" s="28"/>
      <c r="H217" s="43">
        <f aca="true" t="shared" si="69" ref="H217:S217">SUM(H203:H215)</f>
        <v>25448.44</v>
      </c>
      <c r="I217" s="43">
        <f t="shared" si="69"/>
        <v>203255.68000000002</v>
      </c>
      <c r="J217" s="43">
        <v>25448.44</v>
      </c>
      <c r="K217" s="43">
        <f t="shared" si="69"/>
        <v>203255.68000000002</v>
      </c>
      <c r="L217" s="43">
        <f>H217+I217</f>
        <v>228704.12000000002</v>
      </c>
      <c r="M217" s="43">
        <v>0</v>
      </c>
      <c r="N217" s="43">
        <f t="shared" si="69"/>
        <v>-9.094947017729282E-13</v>
      </c>
      <c r="O217" s="43">
        <f t="shared" si="69"/>
        <v>0</v>
      </c>
      <c r="P217" s="43">
        <f t="shared" si="69"/>
        <v>0</v>
      </c>
      <c r="Q217" s="43">
        <f t="shared" si="69"/>
        <v>0</v>
      </c>
      <c r="R217" s="43">
        <f t="shared" si="69"/>
        <v>0</v>
      </c>
      <c r="S217" s="43">
        <f t="shared" si="69"/>
        <v>0</v>
      </c>
    </row>
    <row r="218" spans="1:19" ht="13.5" thickBot="1">
      <c r="A218" s="35"/>
      <c r="B218" s="51" t="s">
        <v>82</v>
      </c>
      <c r="C218" s="36"/>
      <c r="D218" s="37"/>
      <c r="E218" s="44">
        <v>2923.12</v>
      </c>
      <c r="F218" s="36"/>
      <c r="G218" s="38"/>
      <c r="H218" s="54">
        <v>16807.98</v>
      </c>
      <c r="I218" s="55">
        <v>122552</v>
      </c>
      <c r="J218" s="84">
        <v>16807.98</v>
      </c>
      <c r="K218" s="85">
        <v>122552</v>
      </c>
      <c r="L218" s="52">
        <v>139359.98</v>
      </c>
      <c r="M218" s="45"/>
      <c r="N218" s="45"/>
      <c r="O218" s="40"/>
      <c r="P218" s="41"/>
      <c r="Q218" s="41"/>
      <c r="R218" s="41"/>
      <c r="S218" s="41"/>
    </row>
    <row r="219" spans="1:19" ht="13.5" customHeight="1" thickBot="1">
      <c r="A219" s="115">
        <v>15</v>
      </c>
      <c r="B219" s="118" t="s">
        <v>48</v>
      </c>
      <c r="C219" s="137" t="s">
        <v>54</v>
      </c>
      <c r="D219" s="11" t="s">
        <v>13</v>
      </c>
      <c r="E219" s="46">
        <v>94.48</v>
      </c>
      <c r="F219" s="124">
        <v>5.75</v>
      </c>
      <c r="G219" s="107">
        <v>57</v>
      </c>
      <c r="H219" s="14">
        <v>543.26</v>
      </c>
      <c r="I219" s="15">
        <v>5385.36</v>
      </c>
      <c r="J219" s="12">
        <f>(E219*F219)</f>
        <v>543.26</v>
      </c>
      <c r="K219" s="13">
        <f>SUM(G219*E219)</f>
        <v>5385.360000000001</v>
      </c>
      <c r="L219" s="12">
        <f>SUM(J219,K219)</f>
        <v>5928.620000000001</v>
      </c>
      <c r="M219" s="17">
        <f aca="true" t="shared" si="70" ref="M219:N224">SUM(J219-H219)</f>
        <v>0</v>
      </c>
      <c r="N219" s="16">
        <f t="shared" si="70"/>
        <v>9.094947017729282E-13</v>
      </c>
      <c r="O219" s="16"/>
      <c r="P219" s="16"/>
      <c r="Q219" s="110"/>
      <c r="R219" s="16"/>
      <c r="S219" s="17"/>
    </row>
    <row r="220" spans="1:19" ht="13.5" thickBot="1">
      <c r="A220" s="116"/>
      <c r="B220" s="119"/>
      <c r="C220" s="138"/>
      <c r="D220" s="11" t="s">
        <v>14</v>
      </c>
      <c r="E220" s="46">
        <v>96.94</v>
      </c>
      <c r="F220" s="125"/>
      <c r="G220" s="108"/>
      <c r="H220" s="18">
        <v>557.41</v>
      </c>
      <c r="I220" s="19">
        <v>5525.58</v>
      </c>
      <c r="J220" s="16">
        <f>(E220*F219)</f>
        <v>557.405</v>
      </c>
      <c r="K220" s="17">
        <f>SUM(E220*G219)</f>
        <v>5525.58</v>
      </c>
      <c r="L220" s="16">
        <f>SUM(J220,K220)</f>
        <v>6082.985</v>
      </c>
      <c r="M220" s="17">
        <f t="shared" si="70"/>
        <v>-0.0049999999999954525</v>
      </c>
      <c r="N220" s="16">
        <f t="shared" si="70"/>
        <v>0</v>
      </c>
      <c r="O220" s="16"/>
      <c r="P220" s="16"/>
      <c r="Q220" s="111"/>
      <c r="R220" s="16"/>
      <c r="S220" s="17"/>
    </row>
    <row r="221" spans="1:19" ht="13.5" thickBot="1">
      <c r="A221" s="116"/>
      <c r="B221" s="119"/>
      <c r="C221" s="138"/>
      <c r="D221" s="11" t="s">
        <v>15</v>
      </c>
      <c r="E221" s="46">
        <v>119.28</v>
      </c>
      <c r="F221" s="125"/>
      <c r="G221" s="108"/>
      <c r="H221" s="18">
        <v>685.86</v>
      </c>
      <c r="I221" s="19">
        <v>6798.96</v>
      </c>
      <c r="J221" s="16">
        <f>(E221*F219)</f>
        <v>685.86</v>
      </c>
      <c r="K221" s="17">
        <f>SUM(E221*G219)</f>
        <v>6798.96</v>
      </c>
      <c r="L221" s="16">
        <f aca="true" t="shared" si="71" ref="L221:L229">SUM(J221,K221)</f>
        <v>7484.82</v>
      </c>
      <c r="M221" s="17">
        <f t="shared" si="70"/>
        <v>0</v>
      </c>
      <c r="N221" s="16">
        <f t="shared" si="70"/>
        <v>0</v>
      </c>
      <c r="O221" s="16"/>
      <c r="P221" s="16"/>
      <c r="Q221" s="111"/>
      <c r="R221" s="16"/>
      <c r="S221" s="17"/>
    </row>
    <row r="222" spans="1:19" ht="13.5" thickBot="1">
      <c r="A222" s="116"/>
      <c r="B222" s="119"/>
      <c r="C222" s="138"/>
      <c r="D222" s="11" t="s">
        <v>16</v>
      </c>
      <c r="E222" s="46">
        <v>116.24</v>
      </c>
      <c r="F222" s="125"/>
      <c r="G222" s="108"/>
      <c r="H222" s="18">
        <v>668.38</v>
      </c>
      <c r="I222" s="19">
        <v>6625.68</v>
      </c>
      <c r="J222" s="16">
        <f>(E222*F219)</f>
        <v>668.38</v>
      </c>
      <c r="K222" s="17">
        <f>SUM(E222*G219)</f>
        <v>6625.679999999999</v>
      </c>
      <c r="L222" s="16">
        <f t="shared" si="71"/>
        <v>7294.0599999999995</v>
      </c>
      <c r="M222" s="17">
        <f t="shared" si="70"/>
        <v>0</v>
      </c>
      <c r="N222" s="16">
        <f t="shared" si="70"/>
        <v>-9.094947017729282E-13</v>
      </c>
      <c r="O222" s="16"/>
      <c r="P222" s="16"/>
      <c r="Q222" s="111"/>
      <c r="R222" s="16"/>
      <c r="S222" s="17"/>
    </row>
    <row r="223" spans="1:19" ht="13.5" thickBot="1">
      <c r="A223" s="116"/>
      <c r="B223" s="119"/>
      <c r="C223" s="138"/>
      <c r="D223" s="11" t="s">
        <v>17</v>
      </c>
      <c r="E223" s="46">
        <v>109.88</v>
      </c>
      <c r="F223" s="125"/>
      <c r="G223" s="108"/>
      <c r="H223" s="18">
        <v>631.81</v>
      </c>
      <c r="I223" s="19">
        <v>6263.16</v>
      </c>
      <c r="J223" s="16">
        <f>(E223*F219)</f>
        <v>631.81</v>
      </c>
      <c r="K223" s="17">
        <f>SUM(E223*G219)</f>
        <v>6263.16</v>
      </c>
      <c r="L223" s="16">
        <f t="shared" si="71"/>
        <v>6894.969999999999</v>
      </c>
      <c r="M223" s="17">
        <f t="shared" si="70"/>
        <v>0</v>
      </c>
      <c r="N223" s="16">
        <f t="shared" si="70"/>
        <v>0</v>
      </c>
      <c r="O223" s="16"/>
      <c r="P223" s="16"/>
      <c r="Q223" s="111"/>
      <c r="R223" s="16"/>
      <c r="S223" s="17"/>
    </row>
    <row r="224" spans="1:19" ht="13.5" thickBot="1">
      <c r="A224" s="116"/>
      <c r="B224" s="120"/>
      <c r="C224" s="138"/>
      <c r="D224" s="11" t="s">
        <v>18</v>
      </c>
      <c r="E224" s="46">
        <v>123.62</v>
      </c>
      <c r="F224" s="125"/>
      <c r="G224" s="108"/>
      <c r="H224" s="18">
        <v>710.82</v>
      </c>
      <c r="I224" s="19">
        <v>7046.34</v>
      </c>
      <c r="J224" s="16">
        <f>(E224*F219)</f>
        <v>710.815</v>
      </c>
      <c r="K224" s="17">
        <f>SUM(E224*G219)</f>
        <v>7046.34</v>
      </c>
      <c r="L224" s="16">
        <f t="shared" si="71"/>
        <v>7757.155000000001</v>
      </c>
      <c r="M224" s="17">
        <f t="shared" si="70"/>
        <v>-0.0049999999999954525</v>
      </c>
      <c r="N224" s="16">
        <f t="shared" si="70"/>
        <v>0</v>
      </c>
      <c r="O224" s="16"/>
      <c r="P224" s="16"/>
      <c r="Q224" s="111"/>
      <c r="R224" s="16"/>
      <c r="S224" s="17"/>
    </row>
    <row r="225" spans="1:19" ht="13.5" thickBot="1">
      <c r="A225" s="116"/>
      <c r="B225" s="112" t="s">
        <v>42</v>
      </c>
      <c r="C225" s="138"/>
      <c r="D225" s="11" t="s">
        <v>19</v>
      </c>
      <c r="E225" s="46">
        <v>157.92</v>
      </c>
      <c r="F225" s="125"/>
      <c r="G225" s="108"/>
      <c r="H225" s="18">
        <v>908.04</v>
      </c>
      <c r="I225" s="19">
        <v>9001.44</v>
      </c>
      <c r="J225" s="16">
        <f>(E225*F219)</f>
        <v>908.04</v>
      </c>
      <c r="K225" s="17">
        <f>SUM(E225*G219)</f>
        <v>9001.439999999999</v>
      </c>
      <c r="L225" s="16">
        <f t="shared" si="71"/>
        <v>9909.48</v>
      </c>
      <c r="M225" s="17">
        <v>0</v>
      </c>
      <c r="N225" s="16">
        <f aca="true" t="shared" si="72" ref="N225:N230">SUM(K225-I225)</f>
        <v>-1.8189894035458565E-12</v>
      </c>
      <c r="O225" s="16"/>
      <c r="P225" s="16"/>
      <c r="Q225" s="111"/>
      <c r="R225" s="16"/>
      <c r="S225" s="17"/>
    </row>
    <row r="226" spans="1:19" ht="13.5" thickBot="1">
      <c r="A226" s="116"/>
      <c r="B226" s="113"/>
      <c r="C226" s="138"/>
      <c r="D226" s="11" t="s">
        <v>20</v>
      </c>
      <c r="E226" s="46">
        <v>120.26</v>
      </c>
      <c r="F226" s="125"/>
      <c r="G226" s="108"/>
      <c r="H226" s="18">
        <v>691.5</v>
      </c>
      <c r="I226" s="19">
        <v>6854.82</v>
      </c>
      <c r="J226" s="16">
        <f>(E226*F219)</f>
        <v>691.495</v>
      </c>
      <c r="K226" s="17">
        <f>SUM(E226*G219)</f>
        <v>6854.820000000001</v>
      </c>
      <c r="L226" s="16">
        <f t="shared" si="71"/>
        <v>7546.3150000000005</v>
      </c>
      <c r="M226" s="17">
        <f>SUM(J226-H226)</f>
        <v>-0.0049999999999954525</v>
      </c>
      <c r="N226" s="16">
        <f t="shared" si="72"/>
        <v>9.094947017729282E-13</v>
      </c>
      <c r="O226" s="16"/>
      <c r="P226" s="16"/>
      <c r="Q226" s="111"/>
      <c r="R226" s="16"/>
      <c r="S226" s="17"/>
    </row>
    <row r="227" spans="1:19" ht="13.5" thickBot="1">
      <c r="A227" s="116"/>
      <c r="B227" s="113"/>
      <c r="C227" s="138"/>
      <c r="D227" s="11" t="s">
        <v>21</v>
      </c>
      <c r="E227" s="46">
        <v>130.82</v>
      </c>
      <c r="F227" s="125"/>
      <c r="G227" s="108"/>
      <c r="H227" s="32">
        <v>752.22</v>
      </c>
      <c r="I227" s="33">
        <v>7456.74</v>
      </c>
      <c r="J227" s="16">
        <f>(E227*F219)</f>
        <v>752.2149999999999</v>
      </c>
      <c r="K227" s="17">
        <f>SUM(E227*G219)</f>
        <v>7456.74</v>
      </c>
      <c r="L227" s="16">
        <f t="shared" si="71"/>
        <v>8208.955</v>
      </c>
      <c r="M227" s="17">
        <v>0</v>
      </c>
      <c r="N227" s="16">
        <f t="shared" si="72"/>
        <v>0</v>
      </c>
      <c r="O227" s="16"/>
      <c r="P227" s="16"/>
      <c r="Q227" s="111"/>
      <c r="R227" s="16"/>
      <c r="S227" s="17"/>
    </row>
    <row r="228" spans="1:19" ht="13.5" thickBot="1">
      <c r="A228" s="116"/>
      <c r="B228" s="113"/>
      <c r="C228" s="138"/>
      <c r="D228" s="11" t="s">
        <v>22</v>
      </c>
      <c r="E228" s="46">
        <v>134.3</v>
      </c>
      <c r="F228" s="125"/>
      <c r="G228" s="108"/>
      <c r="H228" s="18">
        <v>772.23</v>
      </c>
      <c r="I228" s="19">
        <v>7655.1</v>
      </c>
      <c r="J228" s="16">
        <f>(E228*F219)</f>
        <v>772.225</v>
      </c>
      <c r="K228" s="17">
        <f>SUM(E228*G219)</f>
        <v>7655.1</v>
      </c>
      <c r="L228" s="16">
        <f t="shared" si="71"/>
        <v>8427.325</v>
      </c>
      <c r="M228" s="17">
        <f>SUM(J228-H228)</f>
        <v>-0.0049999999999954525</v>
      </c>
      <c r="N228" s="16">
        <f t="shared" si="72"/>
        <v>0</v>
      </c>
      <c r="O228" s="16"/>
      <c r="P228" s="16"/>
      <c r="Q228" s="111"/>
      <c r="R228" s="16"/>
      <c r="S228" s="17"/>
    </row>
    <row r="229" spans="1:19" ht="13.5" thickBot="1">
      <c r="A229" s="116"/>
      <c r="B229" s="113"/>
      <c r="C229" s="138"/>
      <c r="D229" s="11" t="s">
        <v>23</v>
      </c>
      <c r="E229" s="46">
        <v>94.86</v>
      </c>
      <c r="F229" s="125"/>
      <c r="G229" s="108"/>
      <c r="H229" s="18">
        <v>545.45</v>
      </c>
      <c r="I229" s="19">
        <v>5407.02</v>
      </c>
      <c r="J229" s="16">
        <f>(E229*F219)</f>
        <v>545.445</v>
      </c>
      <c r="K229" s="17">
        <f>SUM(E229*G219)</f>
        <v>5407.0199999999995</v>
      </c>
      <c r="L229" s="16">
        <f t="shared" si="71"/>
        <v>5952.464999999999</v>
      </c>
      <c r="M229" s="17">
        <f>SUM(J229-H229)</f>
        <v>-0.0049999999999954525</v>
      </c>
      <c r="N229" s="16">
        <f t="shared" si="72"/>
        <v>-9.094947017729282E-13</v>
      </c>
      <c r="O229" s="16"/>
      <c r="P229" s="16"/>
      <c r="Q229" s="111"/>
      <c r="R229" s="16"/>
      <c r="S229" s="17"/>
    </row>
    <row r="230" spans="1:19" ht="13.5" thickBot="1">
      <c r="A230" s="117"/>
      <c r="B230" s="114"/>
      <c r="C230" s="139"/>
      <c r="D230" s="27" t="s">
        <v>24</v>
      </c>
      <c r="E230" s="46">
        <v>115.26</v>
      </c>
      <c r="F230" s="126"/>
      <c r="G230" s="109"/>
      <c r="H230" s="21">
        <v>662.75</v>
      </c>
      <c r="I230" s="22">
        <v>6569.82</v>
      </c>
      <c r="J230" s="20">
        <f>SUM(E230*F219)</f>
        <v>662.745</v>
      </c>
      <c r="K230" s="17">
        <f>SUM(E230*G219)</f>
        <v>6569.820000000001</v>
      </c>
      <c r="L230" s="20">
        <f>SUM(J230,K230)</f>
        <v>7232.5650000000005</v>
      </c>
      <c r="M230" s="17">
        <f>SUM(J230-H230)</f>
        <v>-0.0049999999999954525</v>
      </c>
      <c r="N230" s="16">
        <f t="shared" si="72"/>
        <v>9.094947017729282E-13</v>
      </c>
      <c r="O230" s="16"/>
      <c r="P230" s="16"/>
      <c r="Q230" s="111"/>
      <c r="R230" s="16"/>
      <c r="S230" s="17"/>
    </row>
    <row r="231" spans="1:19" ht="13.5" thickBot="1">
      <c r="A231" s="23"/>
      <c r="B231" s="31">
        <v>2019</v>
      </c>
      <c r="C231" s="25"/>
      <c r="D231" s="26" t="s">
        <v>25</v>
      </c>
      <c r="E231" s="43">
        <f>SUM(E219:E230)</f>
        <v>1413.86</v>
      </c>
      <c r="F231" s="25"/>
      <c r="G231" s="24"/>
      <c r="H231" s="43">
        <f aca="true" t="shared" si="73" ref="H231:S231">SUM(H219:H230)</f>
        <v>8129.7300000000005</v>
      </c>
      <c r="I231" s="43">
        <f t="shared" si="73"/>
        <v>80590.02000000002</v>
      </c>
      <c r="J231" s="43">
        <v>8129.73</v>
      </c>
      <c r="K231" s="43">
        <f t="shared" si="73"/>
        <v>80590.02000000002</v>
      </c>
      <c r="L231" s="43">
        <f>H231+I231</f>
        <v>88719.75000000001</v>
      </c>
      <c r="M231" s="43">
        <v>0</v>
      </c>
      <c r="N231" s="43">
        <f t="shared" si="73"/>
        <v>-9.094947017729282E-13</v>
      </c>
      <c r="O231" s="43">
        <f t="shared" si="73"/>
        <v>0</v>
      </c>
      <c r="P231" s="43">
        <f t="shared" si="73"/>
        <v>0</v>
      </c>
      <c r="Q231" s="43">
        <f t="shared" si="73"/>
        <v>0</v>
      </c>
      <c r="R231" s="43">
        <f t="shared" si="73"/>
        <v>0</v>
      </c>
      <c r="S231" s="43">
        <f t="shared" si="73"/>
        <v>0</v>
      </c>
    </row>
    <row r="232" spans="1:19" ht="13.5" thickBot="1">
      <c r="A232" s="28">
        <f>A219</f>
        <v>15</v>
      </c>
      <c r="B232" s="47" t="str">
        <f>B219</f>
        <v>Регионално депо Луковит</v>
      </c>
      <c r="C232" s="29" t="str">
        <f>C219</f>
        <v>Роман</v>
      </c>
      <c r="D232" s="30"/>
      <c r="E232" s="43">
        <f>SUM(E218:E230)</f>
        <v>4336.9800000000005</v>
      </c>
      <c r="F232" s="29">
        <v>5.75</v>
      </c>
      <c r="G232" s="28"/>
      <c r="H232" s="43">
        <f aca="true" t="shared" si="74" ref="H232:S232">SUM(H218:H230)</f>
        <v>24937.710000000003</v>
      </c>
      <c r="I232" s="43">
        <f t="shared" si="74"/>
        <v>203142.02</v>
      </c>
      <c r="J232" s="43">
        <v>24937.71</v>
      </c>
      <c r="K232" s="43">
        <f t="shared" si="74"/>
        <v>203142.02</v>
      </c>
      <c r="L232" s="43">
        <f>H232+I232</f>
        <v>228079.72999999998</v>
      </c>
      <c r="M232" s="43">
        <v>0</v>
      </c>
      <c r="N232" s="43">
        <f t="shared" si="74"/>
        <v>-9.094947017729282E-13</v>
      </c>
      <c r="O232" s="43">
        <f t="shared" si="74"/>
        <v>0</v>
      </c>
      <c r="P232" s="43">
        <f t="shared" si="74"/>
        <v>0</v>
      </c>
      <c r="Q232" s="43">
        <f t="shared" si="74"/>
        <v>0</v>
      </c>
      <c r="R232" s="43">
        <f t="shared" si="74"/>
        <v>0</v>
      </c>
      <c r="S232" s="43">
        <f t="shared" si="74"/>
        <v>0</v>
      </c>
    </row>
    <row r="233" spans="1:19" ht="13.5" thickBot="1">
      <c r="A233" s="35"/>
      <c r="B233" s="51" t="s">
        <v>82</v>
      </c>
      <c r="C233" s="36"/>
      <c r="D233" s="37"/>
      <c r="E233" s="44">
        <v>395.9</v>
      </c>
      <c r="F233" s="36"/>
      <c r="G233" s="38"/>
      <c r="H233" s="44">
        <v>2276.45</v>
      </c>
      <c r="I233" s="55">
        <v>16783.88</v>
      </c>
      <c r="J233" s="92">
        <v>2276.45</v>
      </c>
      <c r="K233" s="93">
        <v>16783.88</v>
      </c>
      <c r="L233" s="52">
        <v>19060.33</v>
      </c>
      <c r="M233" s="45"/>
      <c r="N233" s="45"/>
      <c r="O233" s="40"/>
      <c r="P233" s="41"/>
      <c r="Q233" s="41"/>
      <c r="R233" s="41"/>
      <c r="S233" s="41"/>
    </row>
    <row r="234" spans="1:19" ht="13.5" customHeight="1" thickBot="1">
      <c r="A234" s="115">
        <v>16</v>
      </c>
      <c r="B234" s="118" t="s">
        <v>48</v>
      </c>
      <c r="C234" s="134" t="s">
        <v>55</v>
      </c>
      <c r="D234" s="11" t="s">
        <v>13</v>
      </c>
      <c r="E234" s="46">
        <v>0</v>
      </c>
      <c r="F234" s="124">
        <v>5.75</v>
      </c>
      <c r="G234" s="107">
        <v>57</v>
      </c>
      <c r="H234" s="14"/>
      <c r="I234" s="15"/>
      <c r="J234" s="12">
        <f>(E234*F234)</f>
        <v>0</v>
      </c>
      <c r="K234" s="13">
        <f>SUM(G234*E234)</f>
        <v>0</v>
      </c>
      <c r="L234" s="12">
        <f>SUM(J234,K234)</f>
        <v>0</v>
      </c>
      <c r="M234" s="17">
        <f aca="true" t="shared" si="75" ref="M234:N239">SUM(J234-H234)</f>
        <v>0</v>
      </c>
      <c r="N234" s="16">
        <f t="shared" si="75"/>
        <v>0</v>
      </c>
      <c r="O234" s="16"/>
      <c r="P234" s="16"/>
      <c r="Q234" s="110"/>
      <c r="R234" s="16"/>
      <c r="S234" s="17"/>
    </row>
    <row r="235" spans="1:19" ht="13.5" thickBot="1">
      <c r="A235" s="116"/>
      <c r="B235" s="119"/>
      <c r="C235" s="135"/>
      <c r="D235" s="11" t="s">
        <v>14</v>
      </c>
      <c r="E235" s="46">
        <v>7.12</v>
      </c>
      <c r="F235" s="125"/>
      <c r="G235" s="108"/>
      <c r="H235" s="18">
        <v>40.94</v>
      </c>
      <c r="I235" s="19">
        <v>405.84</v>
      </c>
      <c r="J235" s="16">
        <f>(E235*F234)</f>
        <v>40.94</v>
      </c>
      <c r="K235" s="17">
        <f>SUM(E235*G234)</f>
        <v>405.84000000000003</v>
      </c>
      <c r="L235" s="16">
        <f>SUM(J235,K235)</f>
        <v>446.78000000000003</v>
      </c>
      <c r="M235" s="17">
        <f t="shared" si="75"/>
        <v>0</v>
      </c>
      <c r="N235" s="16">
        <f t="shared" si="75"/>
        <v>5.684341886080802E-14</v>
      </c>
      <c r="O235" s="16"/>
      <c r="P235" s="16"/>
      <c r="Q235" s="111"/>
      <c r="R235" s="16"/>
      <c r="S235" s="17"/>
    </row>
    <row r="236" spans="1:19" ht="13.5" thickBot="1">
      <c r="A236" s="116"/>
      <c r="B236" s="119"/>
      <c r="C236" s="135"/>
      <c r="D236" s="11" t="s">
        <v>15</v>
      </c>
      <c r="E236" s="46">
        <v>0</v>
      </c>
      <c r="F236" s="125"/>
      <c r="G236" s="108"/>
      <c r="H236" s="18"/>
      <c r="I236" s="19"/>
      <c r="J236" s="16">
        <f>(E236*F234)</f>
        <v>0</v>
      </c>
      <c r="K236" s="17">
        <f>SUM(E236*G234)</f>
        <v>0</v>
      </c>
      <c r="L236" s="16">
        <f aca="true" t="shared" si="76" ref="L236:L244">SUM(J236,K236)</f>
        <v>0</v>
      </c>
      <c r="M236" s="17">
        <f t="shared" si="75"/>
        <v>0</v>
      </c>
      <c r="N236" s="16">
        <f t="shared" si="75"/>
        <v>0</v>
      </c>
      <c r="O236" s="16"/>
      <c r="P236" s="16"/>
      <c r="Q236" s="111"/>
      <c r="R236" s="16"/>
      <c r="S236" s="17"/>
    </row>
    <row r="237" spans="1:19" ht="13.5" thickBot="1">
      <c r="A237" s="116"/>
      <c r="B237" s="119"/>
      <c r="C237" s="135"/>
      <c r="D237" s="11" t="s">
        <v>16</v>
      </c>
      <c r="E237" s="46">
        <v>4.75</v>
      </c>
      <c r="F237" s="125"/>
      <c r="G237" s="108"/>
      <c r="H237" s="18">
        <f>E237*F234</f>
        <v>27.3125</v>
      </c>
      <c r="I237" s="19">
        <f>E237*G234</f>
        <v>270.75</v>
      </c>
      <c r="J237" s="16">
        <f>(E237*F234)</f>
        <v>27.3125</v>
      </c>
      <c r="K237" s="17">
        <f>SUM(E237*G234)</f>
        <v>270.75</v>
      </c>
      <c r="L237" s="16">
        <f t="shared" si="76"/>
        <v>298.0625</v>
      </c>
      <c r="M237" s="17">
        <f t="shared" si="75"/>
        <v>0</v>
      </c>
      <c r="N237" s="16">
        <f t="shared" si="75"/>
        <v>0</v>
      </c>
      <c r="O237" s="16"/>
      <c r="P237" s="16"/>
      <c r="Q237" s="111"/>
      <c r="R237" s="16"/>
      <c r="S237" s="17"/>
    </row>
    <row r="238" spans="1:19" ht="13.5" thickBot="1">
      <c r="A238" s="116"/>
      <c r="B238" s="119"/>
      <c r="C238" s="135"/>
      <c r="D238" s="11" t="s">
        <v>17</v>
      </c>
      <c r="E238" s="46">
        <v>17.08</v>
      </c>
      <c r="F238" s="125"/>
      <c r="G238" s="108"/>
      <c r="H238" s="18">
        <v>98.21</v>
      </c>
      <c r="I238" s="19">
        <v>973.56</v>
      </c>
      <c r="J238" s="16">
        <f>(E238*F234)</f>
        <v>98.21</v>
      </c>
      <c r="K238" s="17">
        <f>SUM(E238*G234)</f>
        <v>973.56</v>
      </c>
      <c r="L238" s="16">
        <f t="shared" si="76"/>
        <v>1071.77</v>
      </c>
      <c r="M238" s="17">
        <f t="shared" si="75"/>
        <v>0</v>
      </c>
      <c r="N238" s="16">
        <f t="shared" si="75"/>
        <v>0</v>
      </c>
      <c r="O238" s="16"/>
      <c r="P238" s="16"/>
      <c r="Q238" s="111"/>
      <c r="R238" s="16"/>
      <c r="S238" s="17"/>
    </row>
    <row r="239" spans="1:19" ht="13.5" thickBot="1">
      <c r="A239" s="116"/>
      <c r="B239" s="120"/>
      <c r="C239" s="135"/>
      <c r="D239" s="11" t="s">
        <v>18</v>
      </c>
      <c r="E239" s="46">
        <v>0</v>
      </c>
      <c r="F239" s="125"/>
      <c r="G239" s="108"/>
      <c r="H239" s="18"/>
      <c r="I239" s="19"/>
      <c r="J239" s="16">
        <f>(E239*F234)</f>
        <v>0</v>
      </c>
      <c r="K239" s="17">
        <f>SUM(E239*G234)</f>
        <v>0</v>
      </c>
      <c r="L239" s="16">
        <f t="shared" si="76"/>
        <v>0</v>
      </c>
      <c r="M239" s="17">
        <f t="shared" si="75"/>
        <v>0</v>
      </c>
      <c r="N239" s="16">
        <f t="shared" si="75"/>
        <v>0</v>
      </c>
      <c r="O239" s="16"/>
      <c r="P239" s="16"/>
      <c r="Q239" s="111"/>
      <c r="R239" s="16"/>
      <c r="S239" s="17"/>
    </row>
    <row r="240" spans="1:19" ht="13.5" thickBot="1">
      <c r="A240" s="116"/>
      <c r="B240" s="112" t="s">
        <v>42</v>
      </c>
      <c r="C240" s="135"/>
      <c r="D240" s="11" t="s">
        <v>19</v>
      </c>
      <c r="E240" s="46">
        <v>0</v>
      </c>
      <c r="F240" s="125"/>
      <c r="G240" s="108"/>
      <c r="H240" s="18"/>
      <c r="I240" s="19"/>
      <c r="J240" s="16">
        <f>(E240*F234)</f>
        <v>0</v>
      </c>
      <c r="K240" s="17">
        <f>SUM(E240*G234)</f>
        <v>0</v>
      </c>
      <c r="L240" s="16">
        <f t="shared" si="76"/>
        <v>0</v>
      </c>
      <c r="M240" s="17">
        <v>0</v>
      </c>
      <c r="N240" s="16">
        <f aca="true" t="shared" si="77" ref="N240:N245">SUM(K240-I240)</f>
        <v>0</v>
      </c>
      <c r="O240" s="16"/>
      <c r="P240" s="16"/>
      <c r="Q240" s="111"/>
      <c r="R240" s="16"/>
      <c r="S240" s="17"/>
    </row>
    <row r="241" spans="1:19" ht="13.5" thickBot="1">
      <c r="A241" s="116"/>
      <c r="B241" s="113"/>
      <c r="C241" s="135"/>
      <c r="D241" s="11" t="s">
        <v>20</v>
      </c>
      <c r="E241" s="46">
        <v>0.4</v>
      </c>
      <c r="F241" s="125"/>
      <c r="G241" s="108"/>
      <c r="H241" s="18">
        <f>E241*F234</f>
        <v>2.3000000000000003</v>
      </c>
      <c r="I241" s="19">
        <f>E241*G234</f>
        <v>22.8</v>
      </c>
      <c r="J241" s="16">
        <f>(E241*F234)</f>
        <v>2.3000000000000003</v>
      </c>
      <c r="K241" s="17">
        <f>SUM(E241*G234)</f>
        <v>22.8</v>
      </c>
      <c r="L241" s="16">
        <f t="shared" si="76"/>
        <v>25.1</v>
      </c>
      <c r="M241" s="17">
        <f>SUM(J241-H241)</f>
        <v>0</v>
      </c>
      <c r="N241" s="16">
        <f t="shared" si="77"/>
        <v>0</v>
      </c>
      <c r="O241" s="16"/>
      <c r="P241" s="16"/>
      <c r="Q241" s="111"/>
      <c r="R241" s="16"/>
      <c r="S241" s="17"/>
    </row>
    <row r="242" spans="1:19" ht="13.5" thickBot="1">
      <c r="A242" s="116"/>
      <c r="B242" s="113"/>
      <c r="C242" s="135"/>
      <c r="D242" s="11" t="s">
        <v>21</v>
      </c>
      <c r="E242" s="46">
        <v>0</v>
      </c>
      <c r="F242" s="125"/>
      <c r="G242" s="108"/>
      <c r="H242" s="32"/>
      <c r="I242" s="33"/>
      <c r="J242" s="16">
        <f>(E242*F234)</f>
        <v>0</v>
      </c>
      <c r="K242" s="17">
        <f>SUM(E242*G234)</f>
        <v>0</v>
      </c>
      <c r="L242" s="16">
        <f t="shared" si="76"/>
        <v>0</v>
      </c>
      <c r="M242" s="17">
        <f>SUM(J242-H242)</f>
        <v>0</v>
      </c>
      <c r="N242" s="16">
        <f t="shared" si="77"/>
        <v>0</v>
      </c>
      <c r="O242" s="16"/>
      <c r="P242" s="16"/>
      <c r="Q242" s="111"/>
      <c r="R242" s="16"/>
      <c r="S242" s="17"/>
    </row>
    <row r="243" spans="1:19" ht="13.5" thickBot="1">
      <c r="A243" s="116"/>
      <c r="B243" s="113"/>
      <c r="C243" s="135"/>
      <c r="D243" s="11" t="s">
        <v>22</v>
      </c>
      <c r="E243" s="46">
        <v>3.76</v>
      </c>
      <c r="F243" s="125"/>
      <c r="G243" s="108"/>
      <c r="H243" s="18">
        <f>E243*F234</f>
        <v>21.619999999999997</v>
      </c>
      <c r="I243" s="19">
        <f>E243*G234</f>
        <v>214.32</v>
      </c>
      <c r="J243" s="16">
        <f>(E243*F234)</f>
        <v>21.619999999999997</v>
      </c>
      <c r="K243" s="17">
        <f>SUM(E243*G234)</f>
        <v>214.32</v>
      </c>
      <c r="L243" s="16">
        <f t="shared" si="76"/>
        <v>235.94</v>
      </c>
      <c r="M243" s="17">
        <f>SUM(J243-H243)</f>
        <v>0</v>
      </c>
      <c r="N243" s="16">
        <f t="shared" si="77"/>
        <v>0</v>
      </c>
      <c r="O243" s="16"/>
      <c r="P243" s="16"/>
      <c r="Q243" s="111"/>
      <c r="R243" s="16"/>
      <c r="S243" s="17"/>
    </row>
    <row r="244" spans="1:19" ht="13.5" thickBot="1">
      <c r="A244" s="116"/>
      <c r="B244" s="113"/>
      <c r="C244" s="135"/>
      <c r="D244" s="11" t="s">
        <v>23</v>
      </c>
      <c r="E244" s="46">
        <v>0</v>
      </c>
      <c r="F244" s="125"/>
      <c r="G244" s="108"/>
      <c r="H244" s="18"/>
      <c r="I244" s="19"/>
      <c r="J244" s="16">
        <f>(E244*F234)</f>
        <v>0</v>
      </c>
      <c r="K244" s="17">
        <f>SUM(E244*G234)</f>
        <v>0</v>
      </c>
      <c r="L244" s="16">
        <f t="shared" si="76"/>
        <v>0</v>
      </c>
      <c r="M244" s="17">
        <f>SUM(J244-H244)</f>
        <v>0</v>
      </c>
      <c r="N244" s="16">
        <f t="shared" si="77"/>
        <v>0</v>
      </c>
      <c r="O244" s="16"/>
      <c r="P244" s="16"/>
      <c r="Q244" s="111"/>
      <c r="R244" s="16"/>
      <c r="S244" s="17"/>
    </row>
    <row r="245" spans="1:19" ht="13.5" thickBot="1">
      <c r="A245" s="117"/>
      <c r="B245" s="114"/>
      <c r="C245" s="136"/>
      <c r="D245" s="27" t="s">
        <v>24</v>
      </c>
      <c r="E245" s="46">
        <v>101.42</v>
      </c>
      <c r="F245" s="126"/>
      <c r="G245" s="109"/>
      <c r="H245" s="21">
        <f>E245*F234</f>
        <v>583.165</v>
      </c>
      <c r="I245" s="22">
        <f>E245*G234</f>
        <v>5780.9400000000005</v>
      </c>
      <c r="J245" s="20">
        <f>SUM(E245*F234)</f>
        <v>583.165</v>
      </c>
      <c r="K245" s="17">
        <f>SUM(E245*G234)</f>
        <v>5780.9400000000005</v>
      </c>
      <c r="L245" s="20">
        <f>SUM(J245,K245)</f>
        <v>6364.1050000000005</v>
      </c>
      <c r="M245" s="17">
        <f>SUM(J245-H245)</f>
        <v>0</v>
      </c>
      <c r="N245" s="16">
        <f t="shared" si="77"/>
        <v>0</v>
      </c>
      <c r="O245" s="16"/>
      <c r="P245" s="16"/>
      <c r="Q245" s="111"/>
      <c r="R245" s="16"/>
      <c r="S245" s="17"/>
    </row>
    <row r="246" spans="1:19" ht="13.5" thickBot="1">
      <c r="A246" s="23"/>
      <c r="B246" s="31">
        <v>2019</v>
      </c>
      <c r="C246" s="25"/>
      <c r="D246" s="26" t="s">
        <v>25</v>
      </c>
      <c r="E246" s="43">
        <f>SUM(E234:E245)</f>
        <v>134.53</v>
      </c>
      <c r="F246" s="25"/>
      <c r="G246" s="24"/>
      <c r="H246" s="43">
        <f aca="true" t="shared" si="78" ref="H246:S246">SUM(H234:H245)</f>
        <v>773.5474999999999</v>
      </c>
      <c r="I246" s="43">
        <f t="shared" si="78"/>
        <v>7668.21</v>
      </c>
      <c r="J246" s="43">
        <f t="shared" si="78"/>
        <v>773.5474999999999</v>
      </c>
      <c r="K246" s="43">
        <f t="shared" si="78"/>
        <v>7668.210000000001</v>
      </c>
      <c r="L246" s="43">
        <f t="shared" si="78"/>
        <v>8441.7575</v>
      </c>
      <c r="M246" s="43">
        <f t="shared" si="78"/>
        <v>0</v>
      </c>
      <c r="N246" s="43">
        <f t="shared" si="78"/>
        <v>5.684341886080802E-14</v>
      </c>
      <c r="O246" s="43">
        <f t="shared" si="78"/>
        <v>0</v>
      </c>
      <c r="P246" s="43">
        <f t="shared" si="78"/>
        <v>0</v>
      </c>
      <c r="Q246" s="43">
        <f t="shared" si="78"/>
        <v>0</v>
      </c>
      <c r="R246" s="43">
        <f t="shared" si="78"/>
        <v>0</v>
      </c>
      <c r="S246" s="43">
        <f t="shared" si="78"/>
        <v>0</v>
      </c>
    </row>
    <row r="247" spans="1:19" ht="13.5" thickBot="1">
      <c r="A247" s="28">
        <f>A234</f>
        <v>16</v>
      </c>
      <c r="B247" s="47" t="str">
        <f>B234</f>
        <v>Регионално депо Луковит</v>
      </c>
      <c r="C247" s="29" t="str">
        <f>C234</f>
        <v>други</v>
      </c>
      <c r="D247" s="30"/>
      <c r="E247" s="43">
        <f>SUM(E233:E245)</f>
        <v>530.43</v>
      </c>
      <c r="F247" s="29">
        <v>5.75</v>
      </c>
      <c r="G247" s="28"/>
      <c r="H247" s="43">
        <f aca="true" t="shared" si="79" ref="H247:S247">SUM(H233:H245)</f>
        <v>3049.9975</v>
      </c>
      <c r="I247" s="43">
        <f t="shared" si="79"/>
        <v>24452.090000000004</v>
      </c>
      <c r="J247" s="43">
        <f t="shared" si="79"/>
        <v>3049.9975</v>
      </c>
      <c r="K247" s="43">
        <f t="shared" si="79"/>
        <v>24452.090000000004</v>
      </c>
      <c r="L247" s="43">
        <f t="shared" si="79"/>
        <v>27502.087499999998</v>
      </c>
      <c r="M247" s="43">
        <f t="shared" si="79"/>
        <v>0</v>
      </c>
      <c r="N247" s="43">
        <f t="shared" si="79"/>
        <v>5.684341886080802E-14</v>
      </c>
      <c r="O247" s="43">
        <f t="shared" si="79"/>
        <v>0</v>
      </c>
      <c r="P247" s="43">
        <f t="shared" si="79"/>
        <v>0</v>
      </c>
      <c r="Q247" s="43">
        <f t="shared" si="79"/>
        <v>0</v>
      </c>
      <c r="R247" s="43">
        <f t="shared" si="79"/>
        <v>0</v>
      </c>
      <c r="S247" s="43">
        <f t="shared" si="79"/>
        <v>0</v>
      </c>
    </row>
    <row r="248" spans="1:19" ht="13.5" thickBot="1">
      <c r="A248" s="35"/>
      <c r="B248" s="51" t="s">
        <v>83</v>
      </c>
      <c r="C248" s="36"/>
      <c r="D248" s="37"/>
      <c r="E248" s="54">
        <v>24041.71</v>
      </c>
      <c r="F248" s="36"/>
      <c r="G248" s="38"/>
      <c r="H248" s="54">
        <v>96166.84</v>
      </c>
      <c r="I248" s="55">
        <v>498218.85</v>
      </c>
      <c r="J248" s="84">
        <v>96166.84</v>
      </c>
      <c r="K248" s="85">
        <v>498218.85</v>
      </c>
      <c r="L248" s="52">
        <v>594385.69</v>
      </c>
      <c r="M248" s="45"/>
      <c r="N248" s="45"/>
      <c r="O248" s="40"/>
      <c r="P248" s="41"/>
      <c r="Q248" s="41"/>
      <c r="R248" s="41"/>
      <c r="S248" s="41"/>
    </row>
    <row r="249" spans="1:19" ht="13.5" thickBot="1">
      <c r="A249" s="115">
        <v>17</v>
      </c>
      <c r="B249" s="118" t="s">
        <v>56</v>
      </c>
      <c r="C249" s="130" t="s">
        <v>57</v>
      </c>
      <c r="D249" s="11" t="s">
        <v>13</v>
      </c>
      <c r="E249" s="46">
        <v>935.61</v>
      </c>
      <c r="F249" s="124">
        <v>4</v>
      </c>
      <c r="G249" s="107">
        <v>28.5</v>
      </c>
      <c r="H249" s="14">
        <v>3742.44</v>
      </c>
      <c r="I249" s="15">
        <v>26664.89</v>
      </c>
      <c r="J249" s="12">
        <f>(E249*F249)</f>
        <v>3742.44</v>
      </c>
      <c r="K249" s="13">
        <f>SUM(G249*E249)</f>
        <v>26664.885000000002</v>
      </c>
      <c r="L249" s="12">
        <f>SUM(J249,K249)</f>
        <v>30407.325</v>
      </c>
      <c r="M249" s="17">
        <f aca="true" t="shared" si="80" ref="M249:N254">SUM(J249-H249)</f>
        <v>0</v>
      </c>
      <c r="N249" s="16">
        <f t="shared" si="80"/>
        <v>-0.004999999997380655</v>
      </c>
      <c r="O249" s="16"/>
      <c r="P249" s="16"/>
      <c r="Q249" s="110"/>
      <c r="R249" s="16"/>
      <c r="S249" s="17"/>
    </row>
    <row r="250" spans="1:19" ht="13.5" thickBot="1">
      <c r="A250" s="116"/>
      <c r="B250" s="119"/>
      <c r="C250" s="131"/>
      <c r="D250" s="11" t="s">
        <v>14</v>
      </c>
      <c r="E250" s="46">
        <v>812.3</v>
      </c>
      <c r="F250" s="125"/>
      <c r="G250" s="108"/>
      <c r="H250" s="18">
        <v>3249.2</v>
      </c>
      <c r="I250" s="19">
        <v>23150.55</v>
      </c>
      <c r="J250" s="16">
        <v>3249.2</v>
      </c>
      <c r="K250" s="17">
        <f>SUM(E250*G249)</f>
        <v>23150.55</v>
      </c>
      <c r="L250" s="16">
        <f>SUM(J250,K250)</f>
        <v>26399.75</v>
      </c>
      <c r="M250" s="17">
        <f t="shared" si="80"/>
        <v>0</v>
      </c>
      <c r="N250" s="16">
        <f t="shared" si="80"/>
        <v>0</v>
      </c>
      <c r="O250" s="16"/>
      <c r="P250" s="16"/>
      <c r="Q250" s="111"/>
      <c r="R250" s="16"/>
      <c r="S250" s="17"/>
    </row>
    <row r="251" spans="1:19" ht="13.5" thickBot="1">
      <c r="A251" s="116"/>
      <c r="B251" s="119"/>
      <c r="C251" s="131"/>
      <c r="D251" s="11" t="s">
        <v>15</v>
      </c>
      <c r="E251" s="46">
        <v>848.33</v>
      </c>
      <c r="F251" s="125"/>
      <c r="G251" s="108"/>
      <c r="H251" s="18">
        <v>3393.32</v>
      </c>
      <c r="I251" s="19">
        <v>24177.41</v>
      </c>
      <c r="J251" s="16">
        <f>(E251*F249)</f>
        <v>3393.32</v>
      </c>
      <c r="K251" s="17">
        <f>SUM(E251*G249)</f>
        <v>24177.405000000002</v>
      </c>
      <c r="L251" s="16">
        <f aca="true" t="shared" si="81" ref="L251:L259">SUM(J251,K251)</f>
        <v>27570.725000000002</v>
      </c>
      <c r="M251" s="17">
        <f t="shared" si="80"/>
        <v>0</v>
      </c>
      <c r="N251" s="16">
        <f t="shared" si="80"/>
        <v>-0.004999999997380655</v>
      </c>
      <c r="O251" s="16"/>
      <c r="P251" s="16"/>
      <c r="Q251" s="111"/>
      <c r="R251" s="16"/>
      <c r="S251" s="17"/>
    </row>
    <row r="252" spans="1:19" ht="13.5" thickBot="1">
      <c r="A252" s="116"/>
      <c r="B252" s="119"/>
      <c r="C252" s="131"/>
      <c r="D252" s="11" t="s">
        <v>16</v>
      </c>
      <c r="E252" s="46">
        <v>834.03</v>
      </c>
      <c r="F252" s="125"/>
      <c r="G252" s="108"/>
      <c r="H252" s="18">
        <v>3336.12</v>
      </c>
      <c r="I252" s="19">
        <v>23769.86</v>
      </c>
      <c r="J252" s="16">
        <f>(E252*F249)</f>
        <v>3336.12</v>
      </c>
      <c r="K252" s="17">
        <f>SUM(E252*G249)</f>
        <v>23769.855</v>
      </c>
      <c r="L252" s="16">
        <f t="shared" si="81"/>
        <v>27105.975</v>
      </c>
      <c r="M252" s="17">
        <f t="shared" si="80"/>
        <v>0</v>
      </c>
      <c r="N252" s="16">
        <f t="shared" si="80"/>
        <v>-0.005000000001018634</v>
      </c>
      <c r="O252" s="16"/>
      <c r="P252" s="16"/>
      <c r="Q252" s="111"/>
      <c r="R252" s="16"/>
      <c r="S252" s="17"/>
    </row>
    <row r="253" spans="1:19" ht="13.5" thickBot="1">
      <c r="A253" s="116"/>
      <c r="B253" s="119"/>
      <c r="C253" s="131"/>
      <c r="D253" s="11" t="s">
        <v>17</v>
      </c>
      <c r="E253" s="46">
        <v>840.23</v>
      </c>
      <c r="F253" s="125"/>
      <c r="G253" s="108"/>
      <c r="H253" s="18">
        <v>3360.92</v>
      </c>
      <c r="I253" s="19">
        <v>23946.56</v>
      </c>
      <c r="J253" s="16">
        <f>(E253*F249)</f>
        <v>3360.92</v>
      </c>
      <c r="K253" s="17">
        <f>SUM(E253*G249)</f>
        <v>23946.555</v>
      </c>
      <c r="L253" s="16">
        <f t="shared" si="81"/>
        <v>27307.475</v>
      </c>
      <c r="M253" s="17">
        <f t="shared" si="80"/>
        <v>0</v>
      </c>
      <c r="N253" s="16">
        <f t="shared" si="80"/>
        <v>-0.005000000001018634</v>
      </c>
      <c r="O253" s="16"/>
      <c r="P253" s="16"/>
      <c r="Q253" s="111"/>
      <c r="R253" s="16"/>
      <c r="S253" s="17"/>
    </row>
    <row r="254" spans="1:19" ht="13.5" thickBot="1">
      <c r="A254" s="116"/>
      <c r="B254" s="120"/>
      <c r="C254" s="131"/>
      <c r="D254" s="11" t="s">
        <v>18</v>
      </c>
      <c r="E254" s="46">
        <v>961.2</v>
      </c>
      <c r="F254" s="125"/>
      <c r="G254" s="108"/>
      <c r="H254" s="18">
        <v>3844.8</v>
      </c>
      <c r="I254" s="19">
        <v>27394.2</v>
      </c>
      <c r="J254" s="16">
        <f>(E254*F249)</f>
        <v>3844.8</v>
      </c>
      <c r="K254" s="17">
        <f>SUM(E254*G249)</f>
        <v>27394.2</v>
      </c>
      <c r="L254" s="16">
        <f t="shared" si="81"/>
        <v>31239</v>
      </c>
      <c r="M254" s="17">
        <f t="shared" si="80"/>
        <v>0</v>
      </c>
      <c r="N254" s="16">
        <f t="shared" si="80"/>
        <v>0</v>
      </c>
      <c r="O254" s="16"/>
      <c r="P254" s="16"/>
      <c r="Q254" s="111"/>
      <c r="R254" s="16"/>
      <c r="S254" s="17"/>
    </row>
    <row r="255" spans="1:19" ht="13.5" thickBot="1">
      <c r="A255" s="116"/>
      <c r="B255" s="112"/>
      <c r="C255" s="131"/>
      <c r="D255" s="11" t="s">
        <v>19</v>
      </c>
      <c r="E255" s="46">
        <v>967.31</v>
      </c>
      <c r="F255" s="125"/>
      <c r="G255" s="108"/>
      <c r="H255" s="18">
        <v>3869.24</v>
      </c>
      <c r="I255" s="19">
        <v>27568.34</v>
      </c>
      <c r="J255" s="16">
        <f>(E255*F249)</f>
        <v>3869.24</v>
      </c>
      <c r="K255" s="17">
        <f>SUM(E255*G249)</f>
        <v>27568.335</v>
      </c>
      <c r="L255" s="16">
        <f t="shared" si="81"/>
        <v>31437.574999999997</v>
      </c>
      <c r="M255" s="17">
        <v>0</v>
      </c>
      <c r="N255" s="16">
        <f aca="true" t="shared" si="82" ref="N255:N260">SUM(K255-I255)</f>
        <v>-0.005000000001018634</v>
      </c>
      <c r="O255" s="16"/>
      <c r="P255" s="16"/>
      <c r="Q255" s="111"/>
      <c r="R255" s="16"/>
      <c r="S255" s="17"/>
    </row>
    <row r="256" spans="1:19" ht="13.5" thickBot="1">
      <c r="A256" s="116"/>
      <c r="B256" s="113"/>
      <c r="C256" s="131"/>
      <c r="D256" s="11" t="s">
        <v>20</v>
      </c>
      <c r="E256" s="46">
        <v>971.12</v>
      </c>
      <c r="F256" s="125"/>
      <c r="G256" s="108"/>
      <c r="H256" s="18">
        <v>3884.48</v>
      </c>
      <c r="I256" s="19">
        <v>27676.92</v>
      </c>
      <c r="J256" s="16">
        <f>(E256*F249)</f>
        <v>3884.48</v>
      </c>
      <c r="K256" s="17">
        <f>SUM(E256*G249)</f>
        <v>27676.920000000002</v>
      </c>
      <c r="L256" s="16">
        <f t="shared" si="81"/>
        <v>31561.4</v>
      </c>
      <c r="M256" s="17">
        <f>SUM(J256-H256)</f>
        <v>0</v>
      </c>
      <c r="N256" s="16">
        <f t="shared" si="82"/>
        <v>3.637978807091713E-12</v>
      </c>
      <c r="O256" s="16"/>
      <c r="P256" s="16"/>
      <c r="Q256" s="111"/>
      <c r="R256" s="16"/>
      <c r="S256" s="17"/>
    </row>
    <row r="257" spans="1:19" ht="13.5" thickBot="1">
      <c r="A257" s="116"/>
      <c r="B257" s="113"/>
      <c r="C257" s="131"/>
      <c r="D257" s="11" t="s">
        <v>21</v>
      </c>
      <c r="E257" s="46">
        <v>829.86</v>
      </c>
      <c r="F257" s="125"/>
      <c r="G257" s="108"/>
      <c r="H257" s="32">
        <v>3319.44</v>
      </c>
      <c r="I257" s="33">
        <v>23651.01</v>
      </c>
      <c r="J257" s="16">
        <f>(E257*F249)</f>
        <v>3319.44</v>
      </c>
      <c r="K257" s="17">
        <f>SUM(E257*G249)</f>
        <v>23651.010000000002</v>
      </c>
      <c r="L257" s="16">
        <f t="shared" si="81"/>
        <v>26970.45</v>
      </c>
      <c r="M257" s="17">
        <f>SUM(J257-H257)</f>
        <v>0</v>
      </c>
      <c r="N257" s="16">
        <f t="shared" si="82"/>
        <v>3.637978807091713E-12</v>
      </c>
      <c r="O257" s="16"/>
      <c r="P257" s="16"/>
      <c r="Q257" s="111"/>
      <c r="R257" s="16"/>
      <c r="S257" s="17"/>
    </row>
    <row r="258" spans="1:19" ht="13.5" thickBot="1">
      <c r="A258" s="116"/>
      <c r="B258" s="113"/>
      <c r="C258" s="131"/>
      <c r="D258" s="11" t="s">
        <v>22</v>
      </c>
      <c r="E258" s="46">
        <v>1107.76</v>
      </c>
      <c r="F258" s="125"/>
      <c r="G258" s="108"/>
      <c r="H258" s="18">
        <v>4431.04</v>
      </c>
      <c r="I258" s="19">
        <v>31571.16</v>
      </c>
      <c r="J258" s="16">
        <f>(E258*F249)</f>
        <v>4431.04</v>
      </c>
      <c r="K258" s="17">
        <f>SUM(E258*G249)</f>
        <v>31571.16</v>
      </c>
      <c r="L258" s="16">
        <f t="shared" si="81"/>
        <v>36002.2</v>
      </c>
      <c r="M258" s="17">
        <f>SUM(J258-H258)</f>
        <v>0</v>
      </c>
      <c r="N258" s="16">
        <f t="shared" si="82"/>
        <v>0</v>
      </c>
      <c r="O258" s="16"/>
      <c r="P258" s="16"/>
      <c r="Q258" s="111"/>
      <c r="R258" s="16"/>
      <c r="S258" s="17"/>
    </row>
    <row r="259" spans="1:19" ht="13.5" thickBot="1">
      <c r="A259" s="116"/>
      <c r="B259" s="113"/>
      <c r="C259" s="131"/>
      <c r="D259" s="11" t="s">
        <v>23</v>
      </c>
      <c r="E259" s="46">
        <v>845.51</v>
      </c>
      <c r="F259" s="125"/>
      <c r="G259" s="108"/>
      <c r="H259" s="18">
        <v>3382.04</v>
      </c>
      <c r="I259" s="19">
        <v>24097.04</v>
      </c>
      <c r="J259" s="16">
        <f>(E259*F249)</f>
        <v>3382.04</v>
      </c>
      <c r="K259" s="17">
        <f>SUM(E259*G249)</f>
        <v>24097.035</v>
      </c>
      <c r="L259" s="16">
        <f t="shared" si="81"/>
        <v>27479.075</v>
      </c>
      <c r="M259" s="17">
        <f>SUM(J259-H259)</f>
        <v>0</v>
      </c>
      <c r="N259" s="16">
        <f t="shared" si="82"/>
        <v>-0.005000000001018634</v>
      </c>
      <c r="O259" s="16"/>
      <c r="P259" s="16"/>
      <c r="Q259" s="111"/>
      <c r="R259" s="16"/>
      <c r="S259" s="17"/>
    </row>
    <row r="260" spans="1:19" ht="13.5" thickBot="1">
      <c r="A260" s="117"/>
      <c r="B260" s="114"/>
      <c r="C260" s="132"/>
      <c r="D260" s="27" t="s">
        <v>24</v>
      </c>
      <c r="E260" s="46">
        <v>1028.54</v>
      </c>
      <c r="F260" s="126"/>
      <c r="G260" s="109"/>
      <c r="H260" s="21">
        <v>4114.16</v>
      </c>
      <c r="I260" s="22">
        <v>29313.39</v>
      </c>
      <c r="J260" s="20">
        <f>SUM(E260*F249)</f>
        <v>4114.16</v>
      </c>
      <c r="K260" s="17">
        <f>SUM(E260*G249)</f>
        <v>29313.39</v>
      </c>
      <c r="L260" s="20">
        <f>SUM(J260,K260)</f>
        <v>33427.55</v>
      </c>
      <c r="M260" s="17">
        <f>SUM(J260-H260)</f>
        <v>0</v>
      </c>
      <c r="N260" s="16">
        <f t="shared" si="82"/>
        <v>0</v>
      </c>
      <c r="O260" s="16"/>
      <c r="P260" s="16"/>
      <c r="Q260" s="111"/>
      <c r="R260" s="16"/>
      <c r="S260" s="17"/>
    </row>
    <row r="261" spans="1:19" ht="13.5" thickBot="1">
      <c r="A261" s="23"/>
      <c r="B261" s="31">
        <v>2019</v>
      </c>
      <c r="C261" s="25"/>
      <c r="D261" s="26" t="s">
        <v>25</v>
      </c>
      <c r="E261" s="43">
        <f>SUM(E249:E260)</f>
        <v>10981.8</v>
      </c>
      <c r="F261" s="25"/>
      <c r="G261" s="24"/>
      <c r="H261" s="43">
        <f aca="true" t="shared" si="83" ref="H261:S261">SUM(H249:H260)</f>
        <v>43927.2</v>
      </c>
      <c r="I261" s="43">
        <f t="shared" si="83"/>
        <v>312981.33</v>
      </c>
      <c r="J261" s="43">
        <f t="shared" si="83"/>
        <v>43927.2</v>
      </c>
      <c r="K261" s="43">
        <f t="shared" si="83"/>
        <v>312981.30000000005</v>
      </c>
      <c r="L261" s="43">
        <f t="shared" si="83"/>
        <v>356908.5</v>
      </c>
      <c r="M261" s="43">
        <f t="shared" si="83"/>
        <v>0</v>
      </c>
      <c r="N261" s="43">
        <f t="shared" si="83"/>
        <v>-0.02999999999155989</v>
      </c>
      <c r="O261" s="43">
        <f t="shared" si="83"/>
        <v>0</v>
      </c>
      <c r="P261" s="43">
        <f t="shared" si="83"/>
        <v>0</v>
      </c>
      <c r="Q261" s="43">
        <f t="shared" si="83"/>
        <v>0</v>
      </c>
      <c r="R261" s="43">
        <f t="shared" si="83"/>
        <v>0</v>
      </c>
      <c r="S261" s="43">
        <f t="shared" si="83"/>
        <v>0</v>
      </c>
    </row>
    <row r="262" spans="1:19" ht="13.5" thickBot="1">
      <c r="A262" s="28">
        <f>A249</f>
        <v>17</v>
      </c>
      <c r="B262" s="47" t="str">
        <f>B249</f>
        <v>Регионално депо Никопол</v>
      </c>
      <c r="C262" s="29" t="str">
        <f>C249</f>
        <v>Никопол, Белене, Левски, Павликени, Свищов</v>
      </c>
      <c r="D262" s="30"/>
      <c r="E262" s="43">
        <f>SUM(E248:E260)</f>
        <v>35023.51</v>
      </c>
      <c r="F262" s="29">
        <v>4</v>
      </c>
      <c r="G262" s="28"/>
      <c r="H262" s="43">
        <f aca="true" t="shared" si="84" ref="H262:S262">SUM(H248:H260)</f>
        <v>140094.04</v>
      </c>
      <c r="I262" s="43">
        <f t="shared" si="84"/>
        <v>811200.1800000002</v>
      </c>
      <c r="J262" s="43">
        <f t="shared" si="84"/>
        <v>140094.04</v>
      </c>
      <c r="K262" s="43">
        <f t="shared" si="84"/>
        <v>811200.1500000001</v>
      </c>
      <c r="L262" s="43">
        <f t="shared" si="84"/>
        <v>951294.1899999997</v>
      </c>
      <c r="M262" s="43">
        <f t="shared" si="84"/>
        <v>0</v>
      </c>
      <c r="N262" s="43">
        <f t="shared" si="84"/>
        <v>-0.02999999999155989</v>
      </c>
      <c r="O262" s="43">
        <f t="shared" si="84"/>
        <v>0</v>
      </c>
      <c r="P262" s="43">
        <f t="shared" si="84"/>
        <v>0</v>
      </c>
      <c r="Q262" s="43">
        <f t="shared" si="84"/>
        <v>0</v>
      </c>
      <c r="R262" s="43">
        <f t="shared" si="84"/>
        <v>0</v>
      </c>
      <c r="S262" s="43">
        <f t="shared" si="84"/>
        <v>0</v>
      </c>
    </row>
    <row r="263" spans="1:19" ht="13.5" thickBot="1">
      <c r="A263" s="35"/>
      <c r="B263" s="51" t="s">
        <v>83</v>
      </c>
      <c r="C263" s="36"/>
      <c r="D263" s="37"/>
      <c r="E263" s="44">
        <v>2698.07</v>
      </c>
      <c r="F263" s="36"/>
      <c r="G263" s="38"/>
      <c r="H263" s="54">
        <v>10792.28</v>
      </c>
      <c r="I263" s="55">
        <v>56082.64</v>
      </c>
      <c r="J263" s="84">
        <v>10792.28</v>
      </c>
      <c r="K263" s="85">
        <v>56082.64</v>
      </c>
      <c r="L263" s="52">
        <v>66874.92</v>
      </c>
      <c r="M263" s="45"/>
      <c r="N263" s="45"/>
      <c r="O263" s="40"/>
      <c r="P263" s="41"/>
      <c r="Q263" s="41"/>
      <c r="R263" s="41"/>
      <c r="S263" s="41"/>
    </row>
    <row r="264" spans="1:19" ht="13.5" customHeight="1" thickBot="1">
      <c r="A264" s="115">
        <v>18</v>
      </c>
      <c r="B264" s="118" t="s">
        <v>56</v>
      </c>
      <c r="C264" s="130" t="s">
        <v>62</v>
      </c>
      <c r="D264" s="11" t="s">
        <v>13</v>
      </c>
      <c r="E264" s="46">
        <v>87.66</v>
      </c>
      <c r="F264" s="124">
        <v>4</v>
      </c>
      <c r="G264" s="107">
        <v>28.5</v>
      </c>
      <c r="H264" s="14">
        <v>350.64</v>
      </c>
      <c r="I264" s="15">
        <v>2498.31</v>
      </c>
      <c r="J264" s="12">
        <f>(E264*F264)</f>
        <v>350.64</v>
      </c>
      <c r="K264" s="13">
        <f>SUM(G264*E264)</f>
        <v>2498.31</v>
      </c>
      <c r="L264" s="12">
        <f>SUM(J264,K264)</f>
        <v>2848.95</v>
      </c>
      <c r="M264" s="17">
        <f aca="true" t="shared" si="85" ref="M264:N269">SUM(J264-H264)</f>
        <v>0</v>
      </c>
      <c r="N264" s="16">
        <f t="shared" si="85"/>
        <v>0</v>
      </c>
      <c r="O264" s="16"/>
      <c r="P264" s="16"/>
      <c r="Q264" s="133" t="s">
        <v>78</v>
      </c>
      <c r="R264" s="16"/>
      <c r="S264" s="17"/>
    </row>
    <row r="265" spans="1:19" ht="13.5" thickBot="1">
      <c r="A265" s="116"/>
      <c r="B265" s="119"/>
      <c r="C265" s="131"/>
      <c r="D265" s="11" t="s">
        <v>14</v>
      </c>
      <c r="E265" s="46">
        <v>85.65</v>
      </c>
      <c r="F265" s="125"/>
      <c r="G265" s="108"/>
      <c r="H265" s="18">
        <v>342.6</v>
      </c>
      <c r="I265" s="19">
        <v>2441.03</v>
      </c>
      <c r="J265" s="16">
        <f>(E265*F264)</f>
        <v>342.6</v>
      </c>
      <c r="K265" s="17">
        <f>SUM(E265*G264)</f>
        <v>2441.025</v>
      </c>
      <c r="L265" s="16">
        <f>SUM(J265,K265)</f>
        <v>2783.625</v>
      </c>
      <c r="M265" s="17">
        <f t="shared" si="85"/>
        <v>0</v>
      </c>
      <c r="N265" s="16">
        <f t="shared" si="85"/>
        <v>-0.005000000000109139</v>
      </c>
      <c r="O265" s="16"/>
      <c r="P265" s="16"/>
      <c r="Q265" s="111"/>
      <c r="R265" s="16"/>
      <c r="S265" s="17"/>
    </row>
    <row r="266" spans="1:19" ht="13.5" thickBot="1">
      <c r="A266" s="116"/>
      <c r="B266" s="119"/>
      <c r="C266" s="131"/>
      <c r="D266" s="11" t="s">
        <v>15</v>
      </c>
      <c r="E266" s="46">
        <v>109.08</v>
      </c>
      <c r="F266" s="125"/>
      <c r="G266" s="108"/>
      <c r="H266" s="18">
        <v>436.32</v>
      </c>
      <c r="I266" s="19">
        <v>3108.78</v>
      </c>
      <c r="J266" s="16">
        <f>(E266*F264)</f>
        <v>436.32</v>
      </c>
      <c r="K266" s="17">
        <f>SUM(E266*G264)</f>
        <v>3108.7799999999997</v>
      </c>
      <c r="L266" s="16">
        <f aca="true" t="shared" si="86" ref="L266:L274">SUM(J266,K266)</f>
        <v>3545.1</v>
      </c>
      <c r="M266" s="17">
        <f t="shared" si="85"/>
        <v>0</v>
      </c>
      <c r="N266" s="16">
        <f t="shared" si="85"/>
        <v>-4.547473508864641E-13</v>
      </c>
      <c r="O266" s="16"/>
      <c r="P266" s="16"/>
      <c r="Q266" s="111"/>
      <c r="R266" s="16"/>
      <c r="S266" s="17"/>
    </row>
    <row r="267" spans="1:19" ht="13.5" thickBot="1">
      <c r="A267" s="116"/>
      <c r="B267" s="119"/>
      <c r="C267" s="131"/>
      <c r="D267" s="11" t="s">
        <v>16</v>
      </c>
      <c r="E267" s="46">
        <v>93.86</v>
      </c>
      <c r="F267" s="125"/>
      <c r="G267" s="108"/>
      <c r="H267" s="18">
        <v>375.44</v>
      </c>
      <c r="I267" s="19">
        <v>2675.01</v>
      </c>
      <c r="J267" s="16">
        <f>(E267*F264)</f>
        <v>375.44</v>
      </c>
      <c r="K267" s="17">
        <f>SUM(E267*G264)</f>
        <v>2675.0099999999998</v>
      </c>
      <c r="L267" s="16">
        <f t="shared" si="86"/>
        <v>3050.45</v>
      </c>
      <c r="M267" s="17">
        <f t="shared" si="85"/>
        <v>0</v>
      </c>
      <c r="N267" s="16">
        <f t="shared" si="85"/>
        <v>-4.547473508864641E-13</v>
      </c>
      <c r="O267" s="16"/>
      <c r="P267" s="16"/>
      <c r="Q267" s="111"/>
      <c r="R267" s="16"/>
      <c r="S267" s="17"/>
    </row>
    <row r="268" spans="1:19" ht="13.5" thickBot="1">
      <c r="A268" s="116"/>
      <c r="B268" s="119"/>
      <c r="C268" s="131"/>
      <c r="D268" s="11" t="s">
        <v>17</v>
      </c>
      <c r="E268" s="46">
        <v>90.66</v>
      </c>
      <c r="F268" s="125"/>
      <c r="G268" s="108"/>
      <c r="H268" s="18">
        <v>362.64</v>
      </c>
      <c r="I268" s="19">
        <v>2583.81</v>
      </c>
      <c r="J268" s="16">
        <f>(E268*F264)</f>
        <v>362.64</v>
      </c>
      <c r="K268" s="17">
        <f>SUM(E268*G264)</f>
        <v>2583.81</v>
      </c>
      <c r="L268" s="16">
        <f t="shared" si="86"/>
        <v>2946.45</v>
      </c>
      <c r="M268" s="17">
        <f t="shared" si="85"/>
        <v>0</v>
      </c>
      <c r="N268" s="16">
        <f t="shared" si="85"/>
        <v>0</v>
      </c>
      <c r="O268" s="16"/>
      <c r="P268" s="16"/>
      <c r="Q268" s="111"/>
      <c r="R268" s="16"/>
      <c r="S268" s="17"/>
    </row>
    <row r="269" spans="1:19" ht="13.5" thickBot="1">
      <c r="A269" s="116"/>
      <c r="B269" s="120"/>
      <c r="C269" s="131"/>
      <c r="D269" s="11" t="s">
        <v>18</v>
      </c>
      <c r="E269" s="46">
        <v>111.26</v>
      </c>
      <c r="F269" s="125"/>
      <c r="G269" s="108"/>
      <c r="H269" s="18">
        <v>445.04</v>
      </c>
      <c r="I269" s="19">
        <v>3170.91</v>
      </c>
      <c r="J269" s="16">
        <f>(E269*F264)</f>
        <v>445.04</v>
      </c>
      <c r="K269" s="17">
        <f>SUM(E269*G264)</f>
        <v>3170.9100000000003</v>
      </c>
      <c r="L269" s="16">
        <f t="shared" si="86"/>
        <v>3615.9500000000003</v>
      </c>
      <c r="M269" s="17">
        <f t="shared" si="85"/>
        <v>0</v>
      </c>
      <c r="N269" s="16">
        <f t="shared" si="85"/>
        <v>4.547473508864641E-13</v>
      </c>
      <c r="O269" s="16"/>
      <c r="P269" s="16"/>
      <c r="Q269" s="111"/>
      <c r="R269" s="16"/>
      <c r="S269" s="17"/>
    </row>
    <row r="270" spans="1:19" ht="13.5" thickBot="1">
      <c r="A270" s="116"/>
      <c r="B270" s="112" t="s">
        <v>42</v>
      </c>
      <c r="C270" s="131"/>
      <c r="D270" s="11" t="s">
        <v>19</v>
      </c>
      <c r="E270" s="46">
        <v>124.07</v>
      </c>
      <c r="F270" s="125"/>
      <c r="G270" s="108"/>
      <c r="H270" s="18">
        <v>496.28</v>
      </c>
      <c r="I270" s="19">
        <v>3536</v>
      </c>
      <c r="J270" s="16">
        <f>(E270*F264)</f>
        <v>496.28</v>
      </c>
      <c r="K270" s="17">
        <f>SUM(E270*G264)</f>
        <v>3535.995</v>
      </c>
      <c r="L270" s="16">
        <f t="shared" si="86"/>
        <v>4032.2749999999996</v>
      </c>
      <c r="M270" s="17">
        <v>0</v>
      </c>
      <c r="N270" s="16">
        <f aca="true" t="shared" si="87" ref="N270:N275">SUM(K270-I270)</f>
        <v>-0.005000000000109139</v>
      </c>
      <c r="O270" s="16"/>
      <c r="P270" s="16"/>
      <c r="Q270" s="111"/>
      <c r="R270" s="16"/>
      <c r="S270" s="17"/>
    </row>
    <row r="271" spans="1:19" ht="13.5" thickBot="1">
      <c r="A271" s="116"/>
      <c r="B271" s="113"/>
      <c r="C271" s="131"/>
      <c r="D271" s="11" t="s">
        <v>20</v>
      </c>
      <c r="E271" s="46">
        <v>120.97</v>
      </c>
      <c r="F271" s="125"/>
      <c r="G271" s="108"/>
      <c r="H271" s="18">
        <v>483.88</v>
      </c>
      <c r="I271" s="19">
        <v>3447.65</v>
      </c>
      <c r="J271" s="16">
        <f>(E271*F264)</f>
        <v>483.88</v>
      </c>
      <c r="K271" s="17">
        <f>SUM(E271*G264)</f>
        <v>3447.645</v>
      </c>
      <c r="L271" s="16">
        <f t="shared" si="86"/>
        <v>3931.525</v>
      </c>
      <c r="M271" s="17">
        <f>SUM(J271-H271)</f>
        <v>0</v>
      </c>
      <c r="N271" s="16">
        <f t="shared" si="87"/>
        <v>-0.005000000000109139</v>
      </c>
      <c r="O271" s="16"/>
      <c r="P271" s="16"/>
      <c r="Q271" s="111"/>
      <c r="R271" s="16"/>
      <c r="S271" s="17"/>
    </row>
    <row r="272" spans="1:19" ht="13.5" thickBot="1">
      <c r="A272" s="116"/>
      <c r="B272" s="113"/>
      <c r="C272" s="131"/>
      <c r="D272" s="11" t="s">
        <v>21</v>
      </c>
      <c r="E272" s="46">
        <v>89.5</v>
      </c>
      <c r="F272" s="125"/>
      <c r="G272" s="108"/>
      <c r="H272" s="32">
        <v>358</v>
      </c>
      <c r="I272" s="33">
        <v>2550.75</v>
      </c>
      <c r="J272" s="16">
        <f>(E272*F264)</f>
        <v>358</v>
      </c>
      <c r="K272" s="17">
        <f>SUM(E272*G264)</f>
        <v>2550.75</v>
      </c>
      <c r="L272" s="16">
        <f t="shared" si="86"/>
        <v>2908.75</v>
      </c>
      <c r="M272" s="17">
        <f>SUM(J272-H272)</f>
        <v>0</v>
      </c>
      <c r="N272" s="16">
        <f t="shared" si="87"/>
        <v>0</v>
      </c>
      <c r="O272" s="16"/>
      <c r="P272" s="16"/>
      <c r="Q272" s="111"/>
      <c r="R272" s="16"/>
      <c r="S272" s="17"/>
    </row>
    <row r="273" spans="1:19" ht="13.5" thickBot="1">
      <c r="A273" s="116"/>
      <c r="B273" s="113"/>
      <c r="C273" s="131"/>
      <c r="D273" s="11" t="s">
        <v>22</v>
      </c>
      <c r="E273" s="46">
        <v>125.66</v>
      </c>
      <c r="F273" s="125"/>
      <c r="G273" s="108"/>
      <c r="H273" s="18">
        <v>502.64</v>
      </c>
      <c r="I273" s="19">
        <v>3581.31</v>
      </c>
      <c r="J273" s="16">
        <f>(E273*F264)</f>
        <v>502.64</v>
      </c>
      <c r="K273" s="17">
        <f>SUM(E273*G264)</f>
        <v>3581.31</v>
      </c>
      <c r="L273" s="16">
        <f t="shared" si="86"/>
        <v>4083.95</v>
      </c>
      <c r="M273" s="17">
        <f>SUM(J273-H273)</f>
        <v>0</v>
      </c>
      <c r="N273" s="16">
        <f t="shared" si="87"/>
        <v>0</v>
      </c>
      <c r="O273" s="16"/>
      <c r="P273" s="16"/>
      <c r="Q273" s="111"/>
      <c r="R273" s="16"/>
      <c r="S273" s="17"/>
    </row>
    <row r="274" spans="1:19" ht="13.5" thickBot="1">
      <c r="A274" s="116"/>
      <c r="B274" s="113"/>
      <c r="C274" s="131"/>
      <c r="D274" s="11" t="s">
        <v>23</v>
      </c>
      <c r="E274" s="46">
        <v>84.28</v>
      </c>
      <c r="F274" s="125"/>
      <c r="G274" s="108"/>
      <c r="H274" s="18">
        <v>337.12</v>
      </c>
      <c r="I274" s="19">
        <v>2401.98</v>
      </c>
      <c r="J274" s="16">
        <f>(E274*F264)</f>
        <v>337.12</v>
      </c>
      <c r="K274" s="17">
        <f>SUM(E274*G264)</f>
        <v>2401.98</v>
      </c>
      <c r="L274" s="16">
        <f t="shared" si="86"/>
        <v>2739.1</v>
      </c>
      <c r="M274" s="17">
        <f>SUM(J274-H274)</f>
        <v>0</v>
      </c>
      <c r="N274" s="16">
        <f t="shared" si="87"/>
        <v>0</v>
      </c>
      <c r="O274" s="16"/>
      <c r="P274" s="16"/>
      <c r="Q274" s="111"/>
      <c r="R274" s="16"/>
      <c r="S274" s="17"/>
    </row>
    <row r="275" spans="1:19" ht="13.5" thickBot="1">
      <c r="A275" s="117"/>
      <c r="B275" s="114"/>
      <c r="C275" s="132"/>
      <c r="D275" s="27" t="s">
        <v>24</v>
      </c>
      <c r="E275" s="46">
        <v>108.41</v>
      </c>
      <c r="F275" s="126"/>
      <c r="G275" s="109"/>
      <c r="H275" s="21">
        <v>433.64</v>
      </c>
      <c r="I275" s="22">
        <v>3089.69</v>
      </c>
      <c r="J275" s="20">
        <f>SUM(E275*F264)</f>
        <v>433.64</v>
      </c>
      <c r="K275" s="17">
        <f>SUM(E275*G264)</f>
        <v>3089.685</v>
      </c>
      <c r="L275" s="20">
        <f>SUM(J275,K275)</f>
        <v>3523.325</v>
      </c>
      <c r="M275" s="17">
        <f>SUM(J275-H275)</f>
        <v>0</v>
      </c>
      <c r="N275" s="16">
        <f t="shared" si="87"/>
        <v>-0.005000000000109139</v>
      </c>
      <c r="O275" s="16"/>
      <c r="P275" s="16"/>
      <c r="Q275" s="111"/>
      <c r="R275" s="16"/>
      <c r="S275" s="17"/>
    </row>
    <row r="276" spans="1:19" ht="13.5" thickBot="1">
      <c r="A276" s="23"/>
      <c r="B276" s="31">
        <v>2019</v>
      </c>
      <c r="C276" s="25"/>
      <c r="D276" s="26" t="s">
        <v>25</v>
      </c>
      <c r="E276" s="43">
        <f>SUM(E264:E275)</f>
        <v>1231.0600000000002</v>
      </c>
      <c r="F276" s="25"/>
      <c r="G276" s="24"/>
      <c r="H276" s="43">
        <f aca="true" t="shared" si="88" ref="H276:S276">SUM(H264:H275)</f>
        <v>4924.240000000001</v>
      </c>
      <c r="I276" s="43">
        <f t="shared" si="88"/>
        <v>35085.23</v>
      </c>
      <c r="J276" s="43">
        <f t="shared" si="88"/>
        <v>4924.240000000001</v>
      </c>
      <c r="K276" s="43">
        <f t="shared" si="88"/>
        <v>35085.21</v>
      </c>
      <c r="L276" s="43">
        <f t="shared" si="88"/>
        <v>40009.45</v>
      </c>
      <c r="M276" s="43">
        <f t="shared" si="88"/>
        <v>0</v>
      </c>
      <c r="N276" s="43">
        <f t="shared" si="88"/>
        <v>-0.020000000000891305</v>
      </c>
      <c r="O276" s="43">
        <f t="shared" si="88"/>
        <v>0</v>
      </c>
      <c r="P276" s="43">
        <f t="shared" si="88"/>
        <v>0</v>
      </c>
      <c r="Q276" s="43">
        <f t="shared" si="88"/>
        <v>0</v>
      </c>
      <c r="R276" s="43">
        <f t="shared" si="88"/>
        <v>0</v>
      </c>
      <c r="S276" s="43">
        <f t="shared" si="88"/>
        <v>0</v>
      </c>
    </row>
    <row r="277" spans="1:19" ht="13.5" thickBot="1">
      <c r="A277" s="28">
        <f>A264</f>
        <v>18</v>
      </c>
      <c r="B277" s="47" t="str">
        <f>B264</f>
        <v>Регионално депо Никопол</v>
      </c>
      <c r="C277" s="29" t="str">
        <f>C264</f>
        <v>Никопол </v>
      </c>
      <c r="D277" s="30"/>
      <c r="E277" s="43">
        <f>SUM(E263:E275)</f>
        <v>3929.13</v>
      </c>
      <c r="F277" s="29">
        <v>4</v>
      </c>
      <c r="G277" s="28"/>
      <c r="H277" s="43">
        <f aca="true" t="shared" si="89" ref="H277:S277">SUM(H263:H275)</f>
        <v>15716.52</v>
      </c>
      <c r="I277" s="43">
        <f t="shared" si="89"/>
        <v>91167.86999999998</v>
      </c>
      <c r="J277" s="43">
        <f t="shared" si="89"/>
        <v>15716.52</v>
      </c>
      <c r="K277" s="43">
        <f t="shared" si="89"/>
        <v>91167.84999999999</v>
      </c>
      <c r="L277" s="43">
        <f t="shared" si="89"/>
        <v>106884.36999999998</v>
      </c>
      <c r="M277" s="43">
        <f t="shared" si="89"/>
        <v>0</v>
      </c>
      <c r="N277" s="43">
        <f t="shared" si="89"/>
        <v>-0.020000000000891305</v>
      </c>
      <c r="O277" s="43">
        <f t="shared" si="89"/>
        <v>0</v>
      </c>
      <c r="P277" s="43">
        <f t="shared" si="89"/>
        <v>0</v>
      </c>
      <c r="Q277" s="43">
        <f t="shared" si="89"/>
        <v>0</v>
      </c>
      <c r="R277" s="43">
        <f t="shared" si="89"/>
        <v>0</v>
      </c>
      <c r="S277" s="43">
        <f t="shared" si="89"/>
        <v>0</v>
      </c>
    </row>
    <row r="278" spans="1:19" ht="13.5" thickBot="1">
      <c r="A278" s="35"/>
      <c r="B278" s="51" t="s">
        <v>83</v>
      </c>
      <c r="C278" s="36"/>
      <c r="D278" s="37"/>
      <c r="E278" s="44">
        <v>1084.3</v>
      </c>
      <c r="F278" s="36"/>
      <c r="G278" s="38"/>
      <c r="H278" s="54">
        <v>4337.2</v>
      </c>
      <c r="I278" s="55">
        <v>22552.69</v>
      </c>
      <c r="J278" s="84">
        <v>4337.2</v>
      </c>
      <c r="K278" s="85">
        <v>22552.69</v>
      </c>
      <c r="L278" s="52">
        <v>26889.89</v>
      </c>
      <c r="M278" s="45"/>
      <c r="N278" s="45"/>
      <c r="O278" s="40"/>
      <c r="P278" s="41"/>
      <c r="Q278" s="41"/>
      <c r="R278" s="41"/>
      <c r="S278" s="41"/>
    </row>
    <row r="279" spans="1:19" ht="13.5" customHeight="1" thickBot="1">
      <c r="A279" s="115">
        <v>19</v>
      </c>
      <c r="B279" s="118" t="s">
        <v>56</v>
      </c>
      <c r="C279" s="130" t="s">
        <v>59</v>
      </c>
      <c r="D279" s="11" t="s">
        <v>13</v>
      </c>
      <c r="E279" s="46">
        <v>61.49</v>
      </c>
      <c r="F279" s="124">
        <v>4</v>
      </c>
      <c r="G279" s="107">
        <v>28.5</v>
      </c>
      <c r="H279" s="14">
        <v>245.96</v>
      </c>
      <c r="I279" s="15">
        <v>1752.47</v>
      </c>
      <c r="J279" s="12">
        <f>(E279*F279)</f>
        <v>245.96</v>
      </c>
      <c r="K279" s="13">
        <f>SUM(G279*E279)</f>
        <v>1752.4650000000001</v>
      </c>
      <c r="L279" s="12">
        <f>SUM(J279,K279)</f>
        <v>1998.4250000000002</v>
      </c>
      <c r="M279" s="17">
        <f aca="true" t="shared" si="90" ref="M279:N284">SUM(J279-H279)</f>
        <v>0</v>
      </c>
      <c r="N279" s="16">
        <f t="shared" si="90"/>
        <v>-0.004999999999881766</v>
      </c>
      <c r="O279" s="16"/>
      <c r="P279" s="16"/>
      <c r="Q279" s="110"/>
      <c r="R279" s="16"/>
      <c r="S279" s="17"/>
    </row>
    <row r="280" spans="1:19" ht="13.5" thickBot="1">
      <c r="A280" s="116"/>
      <c r="B280" s="119"/>
      <c r="C280" s="131"/>
      <c r="D280" s="11" t="s">
        <v>14</v>
      </c>
      <c r="E280" s="46">
        <v>46.23</v>
      </c>
      <c r="F280" s="125"/>
      <c r="G280" s="108"/>
      <c r="H280" s="18">
        <v>184.92</v>
      </c>
      <c r="I280" s="19">
        <v>1317.56</v>
      </c>
      <c r="J280" s="16">
        <f>(E280*F279)</f>
        <v>184.92</v>
      </c>
      <c r="K280" s="17">
        <f>SUM(E280*G279)</f>
        <v>1317.5549999999998</v>
      </c>
      <c r="L280" s="16">
        <f>SUM(J280,K280)</f>
        <v>1502.475</v>
      </c>
      <c r="M280" s="17">
        <f t="shared" si="90"/>
        <v>0</v>
      </c>
      <c r="N280" s="16">
        <f t="shared" si="90"/>
        <v>-0.005000000000109139</v>
      </c>
      <c r="O280" s="16"/>
      <c r="P280" s="16"/>
      <c r="Q280" s="111"/>
      <c r="R280" s="16"/>
      <c r="S280" s="17"/>
    </row>
    <row r="281" spans="1:19" ht="13.5" thickBot="1">
      <c r="A281" s="116"/>
      <c r="B281" s="119"/>
      <c r="C281" s="131"/>
      <c r="D281" s="11" t="s">
        <v>15</v>
      </c>
      <c r="E281" s="46">
        <v>62.37</v>
      </c>
      <c r="F281" s="125"/>
      <c r="G281" s="108"/>
      <c r="H281" s="18">
        <v>249.48</v>
      </c>
      <c r="I281" s="19">
        <v>1777.55</v>
      </c>
      <c r="J281" s="16">
        <f>(E281*F279)</f>
        <v>249.48</v>
      </c>
      <c r="K281" s="17">
        <f>SUM(E281*G279)</f>
        <v>1777.5449999999998</v>
      </c>
      <c r="L281" s="16">
        <f aca="true" t="shared" si="91" ref="L281:L289">SUM(J281,K281)</f>
        <v>2027.0249999999999</v>
      </c>
      <c r="M281" s="17">
        <f t="shared" si="90"/>
        <v>0</v>
      </c>
      <c r="N281" s="16">
        <f t="shared" si="90"/>
        <v>-0.005000000000109139</v>
      </c>
      <c r="O281" s="16"/>
      <c r="P281" s="16"/>
      <c r="Q281" s="111"/>
      <c r="R281" s="16"/>
      <c r="S281" s="17"/>
    </row>
    <row r="282" spans="1:19" ht="13.5" thickBot="1">
      <c r="A282" s="116"/>
      <c r="B282" s="119"/>
      <c r="C282" s="131"/>
      <c r="D282" s="11" t="s">
        <v>16</v>
      </c>
      <c r="E282" s="46">
        <v>45.03</v>
      </c>
      <c r="F282" s="125"/>
      <c r="G282" s="108"/>
      <c r="H282" s="18">
        <v>180.12</v>
      </c>
      <c r="I282" s="19">
        <v>1283.36</v>
      </c>
      <c r="J282" s="16">
        <f>(E282*F279)</f>
        <v>180.12</v>
      </c>
      <c r="K282" s="17">
        <f>SUM(E282*G279)</f>
        <v>1283.355</v>
      </c>
      <c r="L282" s="16">
        <f t="shared" si="91"/>
        <v>1463.475</v>
      </c>
      <c r="M282" s="17">
        <f t="shared" si="90"/>
        <v>0</v>
      </c>
      <c r="N282" s="16">
        <f t="shared" si="90"/>
        <v>-0.004999999999881766</v>
      </c>
      <c r="O282" s="16"/>
      <c r="P282" s="16"/>
      <c r="Q282" s="111"/>
      <c r="R282" s="16"/>
      <c r="S282" s="17"/>
    </row>
    <row r="283" spans="1:19" ht="13.5" thickBot="1">
      <c r="A283" s="116"/>
      <c r="B283" s="119"/>
      <c r="C283" s="131"/>
      <c r="D283" s="11" t="s">
        <v>17</v>
      </c>
      <c r="E283" s="46">
        <v>33.41</v>
      </c>
      <c r="F283" s="125"/>
      <c r="G283" s="108"/>
      <c r="H283" s="18">
        <v>133.64</v>
      </c>
      <c r="I283" s="19">
        <v>952.19</v>
      </c>
      <c r="J283" s="16">
        <f>(E283*F279)</f>
        <v>133.64</v>
      </c>
      <c r="K283" s="17">
        <f>SUM(E283*G279)</f>
        <v>952.185</v>
      </c>
      <c r="L283" s="16">
        <f t="shared" si="91"/>
        <v>1085.8249999999998</v>
      </c>
      <c r="M283" s="17">
        <f t="shared" si="90"/>
        <v>0</v>
      </c>
      <c r="N283" s="16">
        <f t="shared" si="90"/>
        <v>-0.005000000000109139</v>
      </c>
      <c r="O283" s="16"/>
      <c r="P283" s="16"/>
      <c r="Q283" s="111"/>
      <c r="R283" s="16"/>
      <c r="S283" s="17"/>
    </row>
    <row r="284" spans="1:19" ht="13.5" thickBot="1">
      <c r="A284" s="116"/>
      <c r="B284" s="120"/>
      <c r="C284" s="131"/>
      <c r="D284" s="11" t="s">
        <v>18</v>
      </c>
      <c r="E284" s="46">
        <v>64.37</v>
      </c>
      <c r="F284" s="125"/>
      <c r="G284" s="108"/>
      <c r="H284" s="18">
        <v>257.48</v>
      </c>
      <c r="I284" s="19">
        <v>1834.55</v>
      </c>
      <c r="J284" s="16">
        <f>(E284*F279)</f>
        <v>257.48</v>
      </c>
      <c r="K284" s="17">
        <f>SUM(E284*G279)</f>
        <v>1834.545</v>
      </c>
      <c r="L284" s="16">
        <f t="shared" si="91"/>
        <v>2092.025</v>
      </c>
      <c r="M284" s="17">
        <f t="shared" si="90"/>
        <v>0</v>
      </c>
      <c r="N284" s="16">
        <f t="shared" si="90"/>
        <v>-0.004999999999881766</v>
      </c>
      <c r="O284" s="16"/>
      <c r="P284" s="16"/>
      <c r="Q284" s="111"/>
      <c r="R284" s="16"/>
      <c r="S284" s="17"/>
    </row>
    <row r="285" spans="1:19" ht="13.5" thickBot="1">
      <c r="A285" s="116"/>
      <c r="B285" s="112" t="s">
        <v>42</v>
      </c>
      <c r="C285" s="131"/>
      <c r="D285" s="11" t="s">
        <v>19</v>
      </c>
      <c r="E285" s="46">
        <v>28.09</v>
      </c>
      <c r="F285" s="125"/>
      <c r="G285" s="108"/>
      <c r="H285" s="18">
        <v>112.36</v>
      </c>
      <c r="I285" s="19">
        <v>800.57</v>
      </c>
      <c r="J285" s="16">
        <f>(E285*F279)</f>
        <v>112.36</v>
      </c>
      <c r="K285" s="17">
        <f>SUM(E285*G279)</f>
        <v>800.5649999999999</v>
      </c>
      <c r="L285" s="16">
        <f t="shared" si="91"/>
        <v>912.925</v>
      </c>
      <c r="M285" s="17">
        <v>0</v>
      </c>
      <c r="N285" s="16">
        <f aca="true" t="shared" si="92" ref="N285:N290">SUM(K285-I285)</f>
        <v>-0.005000000000109139</v>
      </c>
      <c r="O285" s="16"/>
      <c r="P285" s="16"/>
      <c r="Q285" s="111"/>
      <c r="R285" s="16"/>
      <c r="S285" s="17"/>
    </row>
    <row r="286" spans="1:19" ht="13.5" thickBot="1">
      <c r="A286" s="116"/>
      <c r="B286" s="113"/>
      <c r="C286" s="131"/>
      <c r="D286" s="11" t="s">
        <v>20</v>
      </c>
      <c r="E286" s="46">
        <v>70.84</v>
      </c>
      <c r="F286" s="125"/>
      <c r="G286" s="108"/>
      <c r="H286" s="18">
        <v>283.36</v>
      </c>
      <c r="I286" s="19">
        <v>2018.94</v>
      </c>
      <c r="J286" s="16">
        <f>(E286*F279)</f>
        <v>283.36</v>
      </c>
      <c r="K286" s="17">
        <f>SUM(E286*G279)</f>
        <v>2018.94</v>
      </c>
      <c r="L286" s="16">
        <f t="shared" si="91"/>
        <v>2302.3</v>
      </c>
      <c r="M286" s="17">
        <f>SUM(J286-H286)</f>
        <v>0</v>
      </c>
      <c r="N286" s="16">
        <f t="shared" si="92"/>
        <v>0</v>
      </c>
      <c r="O286" s="16"/>
      <c r="P286" s="16"/>
      <c r="Q286" s="111"/>
      <c r="R286" s="16"/>
      <c r="S286" s="17"/>
    </row>
    <row r="287" spans="1:19" ht="13.5" thickBot="1">
      <c r="A287" s="116"/>
      <c r="B287" s="113"/>
      <c r="C287" s="131"/>
      <c r="D287" s="11" t="s">
        <v>21</v>
      </c>
      <c r="E287" s="46">
        <v>100.58</v>
      </c>
      <c r="F287" s="125"/>
      <c r="G287" s="108"/>
      <c r="H287" s="32">
        <v>402.32</v>
      </c>
      <c r="I287" s="33">
        <v>2866.53</v>
      </c>
      <c r="J287" s="16">
        <f>(E287*F279)</f>
        <v>402.32</v>
      </c>
      <c r="K287" s="17">
        <f>SUM(E287*G279)</f>
        <v>2866.5299999999997</v>
      </c>
      <c r="L287" s="16">
        <f t="shared" si="91"/>
        <v>3268.85</v>
      </c>
      <c r="M287" s="17">
        <f>SUM(J287-H287)</f>
        <v>0</v>
      </c>
      <c r="N287" s="16">
        <f t="shared" si="92"/>
        <v>-4.547473508864641E-13</v>
      </c>
      <c r="O287" s="16"/>
      <c r="P287" s="16"/>
      <c r="Q287" s="111"/>
      <c r="R287" s="16"/>
      <c r="S287" s="17"/>
    </row>
    <row r="288" spans="1:19" ht="13.5" thickBot="1">
      <c r="A288" s="116"/>
      <c r="B288" s="113"/>
      <c r="C288" s="131"/>
      <c r="D288" s="11" t="s">
        <v>22</v>
      </c>
      <c r="E288" s="46">
        <v>140.54</v>
      </c>
      <c r="F288" s="125"/>
      <c r="G288" s="108"/>
      <c r="H288" s="18">
        <v>562.16</v>
      </c>
      <c r="I288" s="19">
        <v>4005.39</v>
      </c>
      <c r="J288" s="16">
        <f>(E288*F279)</f>
        <v>562.16</v>
      </c>
      <c r="K288" s="17">
        <f>SUM(E288*G279)</f>
        <v>4005.39</v>
      </c>
      <c r="L288" s="16">
        <f t="shared" si="91"/>
        <v>4567.55</v>
      </c>
      <c r="M288" s="17">
        <f>SUM(J288-H288)</f>
        <v>0</v>
      </c>
      <c r="N288" s="16">
        <f t="shared" si="92"/>
        <v>0</v>
      </c>
      <c r="O288" s="16"/>
      <c r="P288" s="16"/>
      <c r="Q288" s="111"/>
      <c r="R288" s="16"/>
      <c r="S288" s="17"/>
    </row>
    <row r="289" spans="1:19" ht="13.5" thickBot="1">
      <c r="A289" s="116"/>
      <c r="B289" s="113"/>
      <c r="C289" s="131"/>
      <c r="D289" s="11" t="s">
        <v>23</v>
      </c>
      <c r="E289" s="46">
        <v>71.49</v>
      </c>
      <c r="F289" s="125"/>
      <c r="G289" s="108"/>
      <c r="H289" s="18">
        <v>285.96</v>
      </c>
      <c r="I289" s="19">
        <v>2037.47</v>
      </c>
      <c r="J289" s="16">
        <f>(E289*F279)</f>
        <v>285.96</v>
      </c>
      <c r="K289" s="17">
        <f>SUM(E289*G279)</f>
        <v>2037.465</v>
      </c>
      <c r="L289" s="16">
        <f t="shared" si="91"/>
        <v>2323.4249999999997</v>
      </c>
      <c r="M289" s="17">
        <f>SUM(J289-H289)</f>
        <v>0</v>
      </c>
      <c r="N289" s="16">
        <f t="shared" si="92"/>
        <v>-0.005000000000109139</v>
      </c>
      <c r="O289" s="16"/>
      <c r="P289" s="16"/>
      <c r="Q289" s="111"/>
      <c r="R289" s="16"/>
      <c r="S289" s="17"/>
    </row>
    <row r="290" spans="1:19" ht="13.5" thickBot="1">
      <c r="A290" s="117"/>
      <c r="B290" s="114"/>
      <c r="C290" s="132"/>
      <c r="D290" s="27" t="s">
        <v>24</v>
      </c>
      <c r="E290" s="46">
        <v>44.22</v>
      </c>
      <c r="F290" s="126"/>
      <c r="G290" s="109"/>
      <c r="H290" s="21">
        <v>176.88</v>
      </c>
      <c r="I290" s="22">
        <v>1260.27</v>
      </c>
      <c r="J290" s="20">
        <f>SUM(E290*F279)</f>
        <v>176.88</v>
      </c>
      <c r="K290" s="17">
        <f>SUM(E290*G279)</f>
        <v>1260.27</v>
      </c>
      <c r="L290" s="20">
        <f>SUM(J290,K290)</f>
        <v>1437.15</v>
      </c>
      <c r="M290" s="17">
        <f>SUM(J290-H290)</f>
        <v>0</v>
      </c>
      <c r="N290" s="16">
        <f t="shared" si="92"/>
        <v>0</v>
      </c>
      <c r="O290" s="16"/>
      <c r="P290" s="16"/>
      <c r="Q290" s="111"/>
      <c r="R290" s="16"/>
      <c r="S290" s="17"/>
    </row>
    <row r="291" spans="1:19" ht="13.5" thickBot="1">
      <c r="A291" s="23"/>
      <c r="B291" s="31">
        <v>2019</v>
      </c>
      <c r="C291" s="25"/>
      <c r="D291" s="26" t="s">
        <v>25</v>
      </c>
      <c r="E291" s="43">
        <f>SUM(E279:E290)</f>
        <v>768.66</v>
      </c>
      <c r="F291" s="25"/>
      <c r="G291" s="24"/>
      <c r="H291" s="43">
        <f aca="true" t="shared" si="93" ref="H291:S291">SUM(H279:H290)</f>
        <v>3074.64</v>
      </c>
      <c r="I291" s="43">
        <f t="shared" si="93"/>
        <v>21906.850000000002</v>
      </c>
      <c r="J291" s="43">
        <f t="shared" si="93"/>
        <v>3074.64</v>
      </c>
      <c r="K291" s="43">
        <f t="shared" si="93"/>
        <v>21906.81</v>
      </c>
      <c r="L291" s="43">
        <f t="shared" si="93"/>
        <v>24981.449999999997</v>
      </c>
      <c r="M291" s="43">
        <f t="shared" si="93"/>
        <v>0</v>
      </c>
      <c r="N291" s="43">
        <f t="shared" si="93"/>
        <v>-0.04000000000064574</v>
      </c>
      <c r="O291" s="43">
        <f t="shared" si="93"/>
        <v>0</v>
      </c>
      <c r="P291" s="43">
        <f t="shared" si="93"/>
        <v>0</v>
      </c>
      <c r="Q291" s="43">
        <f t="shared" si="93"/>
        <v>0</v>
      </c>
      <c r="R291" s="43">
        <f t="shared" si="93"/>
        <v>0</v>
      </c>
      <c r="S291" s="43">
        <f t="shared" si="93"/>
        <v>0</v>
      </c>
    </row>
    <row r="292" spans="1:19" ht="13.5" thickBot="1">
      <c r="A292" s="28">
        <f>A279</f>
        <v>19</v>
      </c>
      <c r="B292" s="47" t="str">
        <f>B279</f>
        <v>Регионално депо Никопол</v>
      </c>
      <c r="C292" s="29" t="str">
        <f>C279</f>
        <v>Белене</v>
      </c>
      <c r="D292" s="30"/>
      <c r="E292" s="43">
        <f>SUM(E278:E290)</f>
        <v>1852.9599999999996</v>
      </c>
      <c r="F292" s="29">
        <v>4</v>
      </c>
      <c r="G292" s="28"/>
      <c r="H292" s="43">
        <f aca="true" t="shared" si="94" ref="H292:S292">SUM(H278:H290)</f>
        <v>7411.839999999998</v>
      </c>
      <c r="I292" s="43">
        <f t="shared" si="94"/>
        <v>44459.53999999999</v>
      </c>
      <c r="J292" s="43">
        <f t="shared" si="94"/>
        <v>7411.839999999998</v>
      </c>
      <c r="K292" s="43">
        <f t="shared" si="94"/>
        <v>44459.499999999985</v>
      </c>
      <c r="L292" s="43">
        <f t="shared" si="94"/>
        <v>51871.34000000001</v>
      </c>
      <c r="M292" s="43">
        <f t="shared" si="94"/>
        <v>0</v>
      </c>
      <c r="N292" s="43">
        <f t="shared" si="94"/>
        <v>-0.04000000000064574</v>
      </c>
      <c r="O292" s="43">
        <f t="shared" si="94"/>
        <v>0</v>
      </c>
      <c r="P292" s="43">
        <f t="shared" si="94"/>
        <v>0</v>
      </c>
      <c r="Q292" s="43">
        <f t="shared" si="94"/>
        <v>0</v>
      </c>
      <c r="R292" s="43">
        <f t="shared" si="94"/>
        <v>0</v>
      </c>
      <c r="S292" s="43">
        <f t="shared" si="94"/>
        <v>0</v>
      </c>
    </row>
    <row r="293" spans="1:19" ht="13.5" thickBot="1">
      <c r="A293" s="35"/>
      <c r="B293" s="51" t="s">
        <v>83</v>
      </c>
      <c r="C293" s="36"/>
      <c r="D293" s="37"/>
      <c r="E293" s="44">
        <v>4319.83</v>
      </c>
      <c r="F293" s="36"/>
      <c r="G293" s="38"/>
      <c r="H293" s="54">
        <v>17279.32</v>
      </c>
      <c r="I293" s="55">
        <v>87882.6</v>
      </c>
      <c r="J293" s="84">
        <v>17279.32</v>
      </c>
      <c r="K293" s="85">
        <v>87882.6</v>
      </c>
      <c r="L293" s="52">
        <v>105161.92</v>
      </c>
      <c r="M293" s="45"/>
      <c r="N293" s="45"/>
      <c r="O293" s="40"/>
      <c r="P293" s="41"/>
      <c r="Q293" s="41"/>
      <c r="R293" s="41"/>
      <c r="S293" s="41"/>
    </row>
    <row r="294" spans="1:19" ht="13.5" customHeight="1" thickBot="1">
      <c r="A294" s="115">
        <v>20</v>
      </c>
      <c r="B294" s="118" t="s">
        <v>56</v>
      </c>
      <c r="C294" s="130" t="s">
        <v>60</v>
      </c>
      <c r="D294" s="11" t="s">
        <v>13</v>
      </c>
      <c r="E294" s="46">
        <v>221.42</v>
      </c>
      <c r="F294" s="124">
        <v>4</v>
      </c>
      <c r="G294" s="107">
        <v>28.5</v>
      </c>
      <c r="H294" s="14">
        <v>885.68</v>
      </c>
      <c r="I294" s="15">
        <v>6310.47</v>
      </c>
      <c r="J294" s="12">
        <f>(E294*F294)</f>
        <v>885.68</v>
      </c>
      <c r="K294" s="13">
        <f>SUM(G294*E294)</f>
        <v>6310.469999999999</v>
      </c>
      <c r="L294" s="12">
        <f>SUM(J294,K294)</f>
        <v>7196.15</v>
      </c>
      <c r="M294" s="17">
        <f aca="true" t="shared" si="95" ref="M294:N299">SUM(J294-H294)</f>
        <v>0</v>
      </c>
      <c r="N294" s="16">
        <f t="shared" si="95"/>
        <v>-9.094947017729282E-13</v>
      </c>
      <c r="O294" s="16"/>
      <c r="P294" s="16"/>
      <c r="Q294" s="110"/>
      <c r="R294" s="16"/>
      <c r="S294" s="17"/>
    </row>
    <row r="295" spans="1:19" ht="13.5" thickBot="1">
      <c r="A295" s="116"/>
      <c r="B295" s="119"/>
      <c r="C295" s="131"/>
      <c r="D295" s="11" t="s">
        <v>14</v>
      </c>
      <c r="E295" s="46">
        <v>178.34</v>
      </c>
      <c r="F295" s="125"/>
      <c r="G295" s="108"/>
      <c r="H295" s="18">
        <v>713.36</v>
      </c>
      <c r="I295" s="19">
        <v>5082.69</v>
      </c>
      <c r="J295" s="16">
        <f>(E295*F294)</f>
        <v>713.36</v>
      </c>
      <c r="K295" s="17">
        <f>SUM(E295*G294)</f>
        <v>5082.6900000000005</v>
      </c>
      <c r="L295" s="16">
        <f>SUM(J295,K295)</f>
        <v>5796.05</v>
      </c>
      <c r="M295" s="17">
        <f t="shared" si="95"/>
        <v>0</v>
      </c>
      <c r="N295" s="16">
        <f t="shared" si="95"/>
        <v>9.094947017729282E-13</v>
      </c>
      <c r="O295" s="16"/>
      <c r="P295" s="16"/>
      <c r="Q295" s="111"/>
      <c r="R295" s="16"/>
      <c r="S295" s="17"/>
    </row>
    <row r="296" spans="1:19" ht="13.5" thickBot="1">
      <c r="A296" s="116"/>
      <c r="B296" s="119"/>
      <c r="C296" s="131"/>
      <c r="D296" s="11" t="s">
        <v>15</v>
      </c>
      <c r="E296" s="46">
        <v>189.37</v>
      </c>
      <c r="F296" s="125"/>
      <c r="G296" s="108"/>
      <c r="H296" s="18">
        <v>757.48</v>
      </c>
      <c r="I296" s="19">
        <v>5397.05</v>
      </c>
      <c r="J296" s="16">
        <f>(E296*F294)</f>
        <v>757.48</v>
      </c>
      <c r="K296" s="17">
        <f>SUM(E296*G294)</f>
        <v>5397.045</v>
      </c>
      <c r="L296" s="16">
        <f aca="true" t="shared" si="96" ref="L296:L304">SUM(J296,K296)</f>
        <v>6154.525</v>
      </c>
      <c r="M296" s="17">
        <f t="shared" si="95"/>
        <v>0</v>
      </c>
      <c r="N296" s="16">
        <f t="shared" si="95"/>
        <v>-0.005000000000109139</v>
      </c>
      <c r="O296" s="16"/>
      <c r="P296" s="16"/>
      <c r="Q296" s="111"/>
      <c r="R296" s="16"/>
      <c r="S296" s="17"/>
    </row>
    <row r="297" spans="1:19" ht="13.5" thickBot="1">
      <c r="A297" s="116"/>
      <c r="B297" s="119"/>
      <c r="C297" s="131"/>
      <c r="D297" s="11" t="s">
        <v>16</v>
      </c>
      <c r="E297" s="46">
        <v>158.77</v>
      </c>
      <c r="F297" s="125"/>
      <c r="G297" s="108"/>
      <c r="H297" s="18">
        <v>635.08</v>
      </c>
      <c r="I297" s="19">
        <v>4524.95</v>
      </c>
      <c r="J297" s="16">
        <f>(E297*F294)</f>
        <v>635.08</v>
      </c>
      <c r="K297" s="17">
        <f>SUM(E297*G294)</f>
        <v>4524.945000000001</v>
      </c>
      <c r="L297" s="16">
        <f t="shared" si="96"/>
        <v>5160.025000000001</v>
      </c>
      <c r="M297" s="17">
        <f t="shared" si="95"/>
        <v>0</v>
      </c>
      <c r="N297" s="16">
        <f t="shared" si="95"/>
        <v>-0.004999999999199645</v>
      </c>
      <c r="O297" s="16"/>
      <c r="P297" s="16"/>
      <c r="Q297" s="111"/>
      <c r="R297" s="16"/>
      <c r="S297" s="17"/>
    </row>
    <row r="298" spans="1:19" ht="13.5" thickBot="1">
      <c r="A298" s="116"/>
      <c r="B298" s="119"/>
      <c r="C298" s="131"/>
      <c r="D298" s="11" t="s">
        <v>17</v>
      </c>
      <c r="E298" s="46">
        <v>159.92</v>
      </c>
      <c r="F298" s="125"/>
      <c r="G298" s="108"/>
      <c r="H298" s="18">
        <v>639.68</v>
      </c>
      <c r="I298" s="19">
        <v>4557.72</v>
      </c>
      <c r="J298" s="16">
        <f>(E298*F294)</f>
        <v>639.68</v>
      </c>
      <c r="K298" s="17">
        <f>SUM(E298*G294)</f>
        <v>4557.719999999999</v>
      </c>
      <c r="L298" s="16">
        <f t="shared" si="96"/>
        <v>5197.4</v>
      </c>
      <c r="M298" s="17">
        <f t="shared" si="95"/>
        <v>0</v>
      </c>
      <c r="N298" s="16">
        <f t="shared" si="95"/>
        <v>-9.094947017729282E-13</v>
      </c>
      <c r="O298" s="16"/>
      <c r="P298" s="16"/>
      <c r="Q298" s="111"/>
      <c r="R298" s="16"/>
      <c r="S298" s="17"/>
    </row>
    <row r="299" spans="1:19" ht="13.5" thickBot="1">
      <c r="A299" s="116"/>
      <c r="B299" s="120"/>
      <c r="C299" s="131"/>
      <c r="D299" s="11" t="s">
        <v>18</v>
      </c>
      <c r="E299" s="46">
        <v>157.09</v>
      </c>
      <c r="F299" s="125"/>
      <c r="G299" s="108"/>
      <c r="H299" s="18">
        <v>628.36</v>
      </c>
      <c r="I299" s="19">
        <v>4477.07</v>
      </c>
      <c r="J299" s="16">
        <f>(E299*F294)</f>
        <v>628.36</v>
      </c>
      <c r="K299" s="17">
        <f>SUM(E299*G294)</f>
        <v>4477.0650000000005</v>
      </c>
      <c r="L299" s="16">
        <f t="shared" si="96"/>
        <v>5105.425</v>
      </c>
      <c r="M299" s="17">
        <f t="shared" si="95"/>
        <v>0</v>
      </c>
      <c r="N299" s="16">
        <f t="shared" si="95"/>
        <v>-0.004999999999199645</v>
      </c>
      <c r="O299" s="16"/>
      <c r="P299" s="16"/>
      <c r="Q299" s="111"/>
      <c r="R299" s="16"/>
      <c r="S299" s="17"/>
    </row>
    <row r="300" spans="1:19" ht="13.5" thickBot="1">
      <c r="A300" s="116"/>
      <c r="B300" s="112"/>
      <c r="C300" s="131"/>
      <c r="D300" s="11" t="s">
        <v>19</v>
      </c>
      <c r="E300" s="46">
        <v>111.38</v>
      </c>
      <c r="F300" s="125"/>
      <c r="G300" s="108"/>
      <c r="H300" s="18">
        <v>445.52</v>
      </c>
      <c r="I300" s="19">
        <v>3174.33</v>
      </c>
      <c r="J300" s="16">
        <f>(E300*F294)</f>
        <v>445.52</v>
      </c>
      <c r="K300" s="17">
        <f>SUM(E300*G294)</f>
        <v>3174.33</v>
      </c>
      <c r="L300" s="16">
        <f t="shared" si="96"/>
        <v>3619.85</v>
      </c>
      <c r="M300" s="17">
        <v>0</v>
      </c>
      <c r="N300" s="16">
        <f aca="true" t="shared" si="97" ref="N300:N305">SUM(K300-I300)</f>
        <v>0</v>
      </c>
      <c r="O300" s="16"/>
      <c r="P300" s="16"/>
      <c r="Q300" s="111"/>
      <c r="R300" s="16"/>
      <c r="S300" s="17"/>
    </row>
    <row r="301" spans="1:19" ht="13.5" thickBot="1">
      <c r="A301" s="116"/>
      <c r="B301" s="113"/>
      <c r="C301" s="131"/>
      <c r="D301" s="11" t="s">
        <v>20</v>
      </c>
      <c r="E301" s="46">
        <v>175.7</v>
      </c>
      <c r="F301" s="125"/>
      <c r="G301" s="108"/>
      <c r="H301" s="18">
        <v>702.8</v>
      </c>
      <c r="I301" s="19">
        <v>5007.45</v>
      </c>
      <c r="J301" s="16">
        <f>(E301*F294)</f>
        <v>702.8</v>
      </c>
      <c r="K301" s="17">
        <f>SUM(E301*G294)</f>
        <v>5007.45</v>
      </c>
      <c r="L301" s="16">
        <f t="shared" si="96"/>
        <v>5710.25</v>
      </c>
      <c r="M301" s="17">
        <f>SUM(J301-H301)</f>
        <v>0</v>
      </c>
      <c r="N301" s="16">
        <f t="shared" si="97"/>
        <v>0</v>
      </c>
      <c r="O301" s="16"/>
      <c r="P301" s="16"/>
      <c r="Q301" s="111"/>
      <c r="R301" s="16"/>
      <c r="S301" s="17"/>
    </row>
    <row r="302" spans="1:19" ht="13.5" thickBot="1">
      <c r="A302" s="116"/>
      <c r="B302" s="113"/>
      <c r="C302" s="131"/>
      <c r="D302" s="11" t="s">
        <v>21</v>
      </c>
      <c r="E302" s="46">
        <v>85.82</v>
      </c>
      <c r="F302" s="125"/>
      <c r="G302" s="108"/>
      <c r="H302" s="32">
        <v>343.28</v>
      </c>
      <c r="I302" s="33">
        <v>2445.87</v>
      </c>
      <c r="J302" s="16">
        <f>(E302*F294)</f>
        <v>343.28</v>
      </c>
      <c r="K302" s="17">
        <f>SUM(E302*G294)</f>
        <v>2445.87</v>
      </c>
      <c r="L302" s="16">
        <f t="shared" si="96"/>
        <v>2789.1499999999996</v>
      </c>
      <c r="M302" s="17">
        <f>SUM(J302-H302)</f>
        <v>0</v>
      </c>
      <c r="N302" s="16">
        <f t="shared" si="97"/>
        <v>0</v>
      </c>
      <c r="O302" s="16"/>
      <c r="P302" s="16"/>
      <c r="Q302" s="111"/>
      <c r="R302" s="16"/>
      <c r="S302" s="17"/>
    </row>
    <row r="303" spans="1:19" ht="13.5" thickBot="1">
      <c r="A303" s="116"/>
      <c r="B303" s="113"/>
      <c r="C303" s="131"/>
      <c r="D303" s="11" t="s">
        <v>22</v>
      </c>
      <c r="E303" s="46">
        <v>120.52</v>
      </c>
      <c r="F303" s="125"/>
      <c r="G303" s="108"/>
      <c r="H303" s="18">
        <v>482.08</v>
      </c>
      <c r="I303" s="19">
        <v>3434.82</v>
      </c>
      <c r="J303" s="16">
        <f>(E303*F294)</f>
        <v>482.08</v>
      </c>
      <c r="K303" s="17">
        <f>SUM(E303*G294)</f>
        <v>3434.8199999999997</v>
      </c>
      <c r="L303" s="16">
        <f t="shared" si="96"/>
        <v>3916.8999999999996</v>
      </c>
      <c r="M303" s="17">
        <f>SUM(J303-H303)</f>
        <v>0</v>
      </c>
      <c r="N303" s="16">
        <f t="shared" si="97"/>
        <v>-4.547473508864641E-13</v>
      </c>
      <c r="O303" s="16"/>
      <c r="P303" s="16"/>
      <c r="Q303" s="111"/>
      <c r="R303" s="16"/>
      <c r="S303" s="17"/>
    </row>
    <row r="304" spans="1:19" ht="13.5" thickBot="1">
      <c r="A304" s="116"/>
      <c r="B304" s="113"/>
      <c r="C304" s="131"/>
      <c r="D304" s="11" t="s">
        <v>23</v>
      </c>
      <c r="E304" s="46">
        <v>133.12</v>
      </c>
      <c r="F304" s="125"/>
      <c r="G304" s="108"/>
      <c r="H304" s="18">
        <v>532.48</v>
      </c>
      <c r="I304" s="19">
        <v>3793.92</v>
      </c>
      <c r="J304" s="16">
        <f>(E304*F294)</f>
        <v>532.48</v>
      </c>
      <c r="K304" s="17">
        <f>SUM(E304*G294)</f>
        <v>3793.92</v>
      </c>
      <c r="L304" s="16">
        <f t="shared" si="96"/>
        <v>4326.4</v>
      </c>
      <c r="M304" s="17">
        <f>SUM(J304-H304)</f>
        <v>0</v>
      </c>
      <c r="N304" s="16">
        <f t="shared" si="97"/>
        <v>0</v>
      </c>
      <c r="O304" s="16"/>
      <c r="P304" s="16"/>
      <c r="Q304" s="111"/>
      <c r="R304" s="16"/>
      <c r="S304" s="17"/>
    </row>
    <row r="305" spans="1:19" ht="13.5" thickBot="1">
      <c r="A305" s="117"/>
      <c r="B305" s="114"/>
      <c r="C305" s="132"/>
      <c r="D305" s="27" t="s">
        <v>24</v>
      </c>
      <c r="E305" s="46">
        <v>159.24</v>
      </c>
      <c r="F305" s="126"/>
      <c r="G305" s="109"/>
      <c r="H305" s="21">
        <v>636.96</v>
      </c>
      <c r="I305" s="22">
        <v>4538.34</v>
      </c>
      <c r="J305" s="20">
        <f>SUM(E305*F294)</f>
        <v>636.96</v>
      </c>
      <c r="K305" s="17">
        <f>SUM(E305*G294)</f>
        <v>4538.34</v>
      </c>
      <c r="L305" s="20">
        <f>SUM(J305,K305)</f>
        <v>5175.3</v>
      </c>
      <c r="M305" s="17">
        <f>SUM(J305-H305)</f>
        <v>0</v>
      </c>
      <c r="N305" s="16">
        <f t="shared" si="97"/>
        <v>0</v>
      </c>
      <c r="O305" s="16"/>
      <c r="P305" s="16"/>
      <c r="Q305" s="111"/>
      <c r="R305" s="16"/>
      <c r="S305" s="17"/>
    </row>
    <row r="306" spans="1:19" ht="13.5" thickBot="1">
      <c r="A306" s="23"/>
      <c r="B306" s="31">
        <v>2019</v>
      </c>
      <c r="C306" s="25"/>
      <c r="D306" s="26" t="s">
        <v>25</v>
      </c>
      <c r="E306" s="43">
        <f>SUM(E294:E305)</f>
        <v>1850.6899999999998</v>
      </c>
      <c r="F306" s="25"/>
      <c r="G306" s="24"/>
      <c r="H306" s="43">
        <f aca="true" t="shared" si="98" ref="H306:S306">SUM(H294:H305)</f>
        <v>7402.759999999999</v>
      </c>
      <c r="I306" s="43">
        <f t="shared" si="98"/>
        <v>52744.67999999999</v>
      </c>
      <c r="J306" s="43">
        <f t="shared" si="98"/>
        <v>7402.759999999999</v>
      </c>
      <c r="K306" s="43">
        <f t="shared" si="98"/>
        <v>52744.66500000001</v>
      </c>
      <c r="L306" s="43">
        <f t="shared" si="98"/>
        <v>60147.42500000001</v>
      </c>
      <c r="M306" s="43">
        <f t="shared" si="98"/>
        <v>0</v>
      </c>
      <c r="N306" s="43">
        <f t="shared" si="98"/>
        <v>-0.01499999999987267</v>
      </c>
      <c r="O306" s="43">
        <f t="shared" si="98"/>
        <v>0</v>
      </c>
      <c r="P306" s="43">
        <f t="shared" si="98"/>
        <v>0</v>
      </c>
      <c r="Q306" s="43">
        <f t="shared" si="98"/>
        <v>0</v>
      </c>
      <c r="R306" s="43">
        <f t="shared" si="98"/>
        <v>0</v>
      </c>
      <c r="S306" s="43">
        <f t="shared" si="98"/>
        <v>0</v>
      </c>
    </row>
    <row r="307" spans="1:19" ht="13.5" thickBot="1">
      <c r="A307" s="28">
        <f>A294</f>
        <v>20</v>
      </c>
      <c r="B307" s="47" t="str">
        <f>B294</f>
        <v>Регионално депо Никопол</v>
      </c>
      <c r="C307" s="29" t="str">
        <f>C294</f>
        <v>Левски</v>
      </c>
      <c r="D307" s="30"/>
      <c r="E307" s="43">
        <f>SUM(E293:E305)</f>
        <v>6170.52</v>
      </c>
      <c r="F307" s="29">
        <v>4</v>
      </c>
      <c r="G307" s="28"/>
      <c r="H307" s="43">
        <f aca="true" t="shared" si="99" ref="H307:S307">SUM(H293:H305)</f>
        <v>24682.08</v>
      </c>
      <c r="I307" s="43">
        <f t="shared" si="99"/>
        <v>140627.28000000003</v>
      </c>
      <c r="J307" s="43">
        <f t="shared" si="99"/>
        <v>24682.08</v>
      </c>
      <c r="K307" s="43">
        <f t="shared" si="99"/>
        <v>140627.265</v>
      </c>
      <c r="L307" s="43">
        <f t="shared" si="99"/>
        <v>165309.34499999994</v>
      </c>
      <c r="M307" s="43">
        <f t="shared" si="99"/>
        <v>0</v>
      </c>
      <c r="N307" s="43">
        <f t="shared" si="99"/>
        <v>-0.01499999999987267</v>
      </c>
      <c r="O307" s="43">
        <f t="shared" si="99"/>
        <v>0</v>
      </c>
      <c r="P307" s="43">
        <f t="shared" si="99"/>
        <v>0</v>
      </c>
      <c r="Q307" s="43">
        <f t="shared" si="99"/>
        <v>0</v>
      </c>
      <c r="R307" s="43">
        <f t="shared" si="99"/>
        <v>0</v>
      </c>
      <c r="S307" s="43">
        <f t="shared" si="99"/>
        <v>0</v>
      </c>
    </row>
    <row r="308" spans="1:19" ht="13.5" thickBot="1">
      <c r="A308" s="35"/>
      <c r="B308" s="51" t="s">
        <v>83</v>
      </c>
      <c r="C308" s="36"/>
      <c r="D308" s="37"/>
      <c r="E308" s="54">
        <v>6314.54</v>
      </c>
      <c r="F308" s="36"/>
      <c r="G308" s="38"/>
      <c r="H308" s="54">
        <v>25258.16</v>
      </c>
      <c r="I308" s="55">
        <v>130492.48</v>
      </c>
      <c r="J308" s="84">
        <v>25258.16</v>
      </c>
      <c r="K308" s="85">
        <v>130492.48</v>
      </c>
      <c r="L308" s="52">
        <v>155750.64</v>
      </c>
      <c r="M308" s="45"/>
      <c r="N308" s="45"/>
      <c r="O308" s="40"/>
      <c r="P308" s="41"/>
      <c r="Q308" s="41"/>
      <c r="R308" s="41"/>
      <c r="S308" s="41"/>
    </row>
    <row r="309" spans="1:19" ht="13.5" customHeight="1" thickBot="1">
      <c r="A309" s="115">
        <v>21</v>
      </c>
      <c r="B309" s="118" t="s">
        <v>56</v>
      </c>
      <c r="C309" s="130" t="s">
        <v>61</v>
      </c>
      <c r="D309" s="11" t="s">
        <v>13</v>
      </c>
      <c r="E309" s="46">
        <v>169.19</v>
      </c>
      <c r="F309" s="124">
        <v>4</v>
      </c>
      <c r="G309" s="107">
        <v>28.5</v>
      </c>
      <c r="H309" s="14">
        <v>676.76</v>
      </c>
      <c r="I309" s="15">
        <v>4821.92</v>
      </c>
      <c r="J309" s="12">
        <f>(E309*F309)</f>
        <v>676.76</v>
      </c>
      <c r="K309" s="13">
        <f>SUM(G309*E309)</f>
        <v>4821.915</v>
      </c>
      <c r="L309" s="12">
        <f>SUM(J309,K309)</f>
        <v>5498.675</v>
      </c>
      <c r="M309" s="17">
        <f aca="true" t="shared" si="100" ref="M309:N314">SUM(J309-H309)</f>
        <v>0</v>
      </c>
      <c r="N309" s="16">
        <f t="shared" si="100"/>
        <v>-0.005000000000109139</v>
      </c>
      <c r="O309" s="16"/>
      <c r="P309" s="16"/>
      <c r="Q309" s="110"/>
      <c r="R309" s="16"/>
      <c r="S309" s="17"/>
    </row>
    <row r="310" spans="1:19" ht="13.5" thickBot="1">
      <c r="A310" s="116"/>
      <c r="B310" s="119"/>
      <c r="C310" s="131"/>
      <c r="D310" s="11" t="s">
        <v>14</v>
      </c>
      <c r="E310" s="46">
        <v>199.24</v>
      </c>
      <c r="F310" s="125"/>
      <c r="G310" s="108"/>
      <c r="H310" s="18">
        <v>796.96</v>
      </c>
      <c r="I310" s="19">
        <v>5678.34</v>
      </c>
      <c r="J310" s="16">
        <f>(E310*F309)</f>
        <v>796.96</v>
      </c>
      <c r="K310" s="17">
        <f>SUM(E310*G309)</f>
        <v>5678.34</v>
      </c>
      <c r="L310" s="16">
        <f>SUM(J310,K310)</f>
        <v>6475.3</v>
      </c>
      <c r="M310" s="17">
        <f t="shared" si="100"/>
        <v>0</v>
      </c>
      <c r="N310" s="16">
        <f t="shared" si="100"/>
        <v>0</v>
      </c>
      <c r="O310" s="16"/>
      <c r="P310" s="16"/>
      <c r="Q310" s="111"/>
      <c r="R310" s="16"/>
      <c r="S310" s="17"/>
    </row>
    <row r="311" spans="1:19" ht="13.5" thickBot="1">
      <c r="A311" s="116"/>
      <c r="B311" s="119"/>
      <c r="C311" s="131"/>
      <c r="D311" s="11" t="s">
        <v>15</v>
      </c>
      <c r="E311" s="46">
        <v>211.68</v>
      </c>
      <c r="F311" s="125"/>
      <c r="G311" s="108"/>
      <c r="H311" s="18">
        <v>846.72</v>
      </c>
      <c r="I311" s="19">
        <v>6032.88</v>
      </c>
      <c r="J311" s="16">
        <f>(E311*F309)</f>
        <v>846.72</v>
      </c>
      <c r="K311" s="17">
        <f>SUM(E311*G309)</f>
        <v>6032.88</v>
      </c>
      <c r="L311" s="16">
        <f aca="true" t="shared" si="101" ref="L311:L319">SUM(J311,K311)</f>
        <v>6879.6</v>
      </c>
      <c r="M311" s="17">
        <f t="shared" si="100"/>
        <v>0</v>
      </c>
      <c r="N311" s="16">
        <f t="shared" si="100"/>
        <v>0</v>
      </c>
      <c r="O311" s="16"/>
      <c r="P311" s="16"/>
      <c r="Q311" s="111"/>
      <c r="R311" s="16"/>
      <c r="S311" s="17"/>
    </row>
    <row r="312" spans="1:19" ht="13.5" thickBot="1">
      <c r="A312" s="116"/>
      <c r="B312" s="119"/>
      <c r="C312" s="131"/>
      <c r="D312" s="11" t="s">
        <v>16</v>
      </c>
      <c r="E312" s="46">
        <v>193.98</v>
      </c>
      <c r="F312" s="125"/>
      <c r="G312" s="108"/>
      <c r="H312" s="18">
        <v>775.92</v>
      </c>
      <c r="I312" s="19">
        <v>5528.43</v>
      </c>
      <c r="J312" s="16">
        <f>(E312*F309)</f>
        <v>775.92</v>
      </c>
      <c r="K312" s="17">
        <f>SUM(E312*G309)</f>
        <v>5528.429999999999</v>
      </c>
      <c r="L312" s="16">
        <f t="shared" si="101"/>
        <v>6304.349999999999</v>
      </c>
      <c r="M312" s="17">
        <f t="shared" si="100"/>
        <v>0</v>
      </c>
      <c r="N312" s="16">
        <f t="shared" si="100"/>
        <v>-9.094947017729282E-13</v>
      </c>
      <c r="O312" s="16"/>
      <c r="P312" s="16"/>
      <c r="Q312" s="111"/>
      <c r="R312" s="16"/>
      <c r="S312" s="17"/>
    </row>
    <row r="313" spans="1:19" ht="13.5" thickBot="1">
      <c r="A313" s="116"/>
      <c r="B313" s="119"/>
      <c r="C313" s="131"/>
      <c r="D313" s="11" t="s">
        <v>17</v>
      </c>
      <c r="E313" s="46">
        <v>195.77</v>
      </c>
      <c r="F313" s="125"/>
      <c r="G313" s="108"/>
      <c r="H313" s="18">
        <v>783.08</v>
      </c>
      <c r="I313" s="19">
        <v>5579.45</v>
      </c>
      <c r="J313" s="16">
        <f>(E313*F309)</f>
        <v>783.08</v>
      </c>
      <c r="K313" s="17">
        <f>SUM(E313*G309)</f>
        <v>5579.445000000001</v>
      </c>
      <c r="L313" s="16">
        <f t="shared" si="101"/>
        <v>6362.525000000001</v>
      </c>
      <c r="M313" s="17">
        <f t="shared" si="100"/>
        <v>0</v>
      </c>
      <c r="N313" s="16">
        <f t="shared" si="100"/>
        <v>-0.004999999999199645</v>
      </c>
      <c r="O313" s="16"/>
      <c r="P313" s="16"/>
      <c r="Q313" s="111"/>
      <c r="R313" s="16"/>
      <c r="S313" s="17"/>
    </row>
    <row r="314" spans="1:19" ht="13.5" thickBot="1">
      <c r="A314" s="116"/>
      <c r="B314" s="120"/>
      <c r="C314" s="131"/>
      <c r="D314" s="11" t="s">
        <v>18</v>
      </c>
      <c r="E314" s="46">
        <v>238.32</v>
      </c>
      <c r="F314" s="125"/>
      <c r="G314" s="108"/>
      <c r="H314" s="18">
        <v>953.28</v>
      </c>
      <c r="I314" s="19">
        <v>6792.12</v>
      </c>
      <c r="J314" s="16">
        <f>(E314*F309)</f>
        <v>953.28</v>
      </c>
      <c r="K314" s="17">
        <f>SUM(E314*G309)</f>
        <v>6792.12</v>
      </c>
      <c r="L314" s="16">
        <f t="shared" si="101"/>
        <v>7745.4</v>
      </c>
      <c r="M314" s="17">
        <f t="shared" si="100"/>
        <v>0</v>
      </c>
      <c r="N314" s="16">
        <f t="shared" si="100"/>
        <v>0</v>
      </c>
      <c r="O314" s="16"/>
      <c r="P314" s="16"/>
      <c r="Q314" s="111"/>
      <c r="R314" s="16"/>
      <c r="S314" s="17"/>
    </row>
    <row r="315" spans="1:19" ht="13.5" thickBot="1">
      <c r="A315" s="116"/>
      <c r="B315" s="112" t="s">
        <v>42</v>
      </c>
      <c r="C315" s="131"/>
      <c r="D315" s="11" t="s">
        <v>19</v>
      </c>
      <c r="E315" s="46">
        <v>259.25</v>
      </c>
      <c r="F315" s="125"/>
      <c r="G315" s="108"/>
      <c r="H315" s="18">
        <v>1037</v>
      </c>
      <c r="I315" s="19">
        <v>7388.63</v>
      </c>
      <c r="J315" s="16">
        <f>(E315*F309)</f>
        <v>1037</v>
      </c>
      <c r="K315" s="17">
        <f>SUM(E315*G309)</f>
        <v>7388.625</v>
      </c>
      <c r="L315" s="16">
        <f t="shared" si="101"/>
        <v>8425.625</v>
      </c>
      <c r="M315" s="17">
        <v>0</v>
      </c>
      <c r="N315" s="16">
        <f aca="true" t="shared" si="102" ref="N315:N320">SUM(K315-I315)</f>
        <v>-0.005000000000109139</v>
      </c>
      <c r="O315" s="16"/>
      <c r="P315" s="16"/>
      <c r="Q315" s="111"/>
      <c r="R315" s="16"/>
      <c r="S315" s="17"/>
    </row>
    <row r="316" spans="1:19" ht="13.5" thickBot="1">
      <c r="A316" s="116"/>
      <c r="B316" s="113"/>
      <c r="C316" s="131"/>
      <c r="D316" s="11" t="s">
        <v>20</v>
      </c>
      <c r="E316" s="46">
        <v>204.56</v>
      </c>
      <c r="F316" s="125"/>
      <c r="G316" s="108"/>
      <c r="H316" s="18">
        <v>818.24</v>
      </c>
      <c r="I316" s="19">
        <v>5829.96</v>
      </c>
      <c r="J316" s="16">
        <f>(E316*F309)</f>
        <v>818.24</v>
      </c>
      <c r="K316" s="17">
        <f>SUM(E316*G309)</f>
        <v>5829.96</v>
      </c>
      <c r="L316" s="16">
        <f t="shared" si="101"/>
        <v>6648.2</v>
      </c>
      <c r="M316" s="17">
        <f>SUM(J316-H316)</f>
        <v>0</v>
      </c>
      <c r="N316" s="16">
        <f t="shared" si="102"/>
        <v>0</v>
      </c>
      <c r="O316" s="16"/>
      <c r="P316" s="16"/>
      <c r="Q316" s="111"/>
      <c r="R316" s="16"/>
      <c r="S316" s="17"/>
    </row>
    <row r="317" spans="1:19" ht="13.5" thickBot="1">
      <c r="A317" s="116"/>
      <c r="B317" s="113"/>
      <c r="C317" s="131"/>
      <c r="D317" s="11" t="s">
        <v>21</v>
      </c>
      <c r="E317" s="46">
        <v>195.89</v>
      </c>
      <c r="F317" s="125"/>
      <c r="G317" s="108"/>
      <c r="H317" s="32">
        <v>783.56</v>
      </c>
      <c r="I317" s="33">
        <v>5582.87</v>
      </c>
      <c r="J317" s="16">
        <f>(E317*F309)</f>
        <v>783.56</v>
      </c>
      <c r="K317" s="17">
        <f>SUM(E317*G309)</f>
        <v>5582.865</v>
      </c>
      <c r="L317" s="16">
        <f t="shared" si="101"/>
        <v>6366.424999999999</v>
      </c>
      <c r="M317" s="17">
        <f>SUM(J317-H317)</f>
        <v>0</v>
      </c>
      <c r="N317" s="16">
        <f t="shared" si="102"/>
        <v>-0.005000000000109139</v>
      </c>
      <c r="O317" s="16"/>
      <c r="P317" s="16"/>
      <c r="Q317" s="111"/>
      <c r="R317" s="16"/>
      <c r="S317" s="17"/>
    </row>
    <row r="318" spans="1:19" ht="13.5" thickBot="1">
      <c r="A318" s="116"/>
      <c r="B318" s="113"/>
      <c r="C318" s="131"/>
      <c r="D318" s="11" t="s">
        <v>22</v>
      </c>
      <c r="E318" s="46">
        <v>247.68</v>
      </c>
      <c r="F318" s="125"/>
      <c r="G318" s="108"/>
      <c r="H318" s="18">
        <v>990.72</v>
      </c>
      <c r="I318" s="19">
        <v>7058.88</v>
      </c>
      <c r="J318" s="16">
        <f>(E318*F309)</f>
        <v>990.72</v>
      </c>
      <c r="K318" s="17">
        <f>SUM(E318*G309)</f>
        <v>7058.88</v>
      </c>
      <c r="L318" s="16">
        <f t="shared" si="101"/>
        <v>8049.6</v>
      </c>
      <c r="M318" s="17">
        <f>SUM(J318-H318)</f>
        <v>0</v>
      </c>
      <c r="N318" s="16">
        <f t="shared" si="102"/>
        <v>0</v>
      </c>
      <c r="O318" s="16"/>
      <c r="P318" s="16"/>
      <c r="Q318" s="111"/>
      <c r="R318" s="16"/>
      <c r="S318" s="17"/>
    </row>
    <row r="319" spans="1:19" ht="13.5" thickBot="1">
      <c r="A319" s="116"/>
      <c r="B319" s="113"/>
      <c r="C319" s="131"/>
      <c r="D319" s="11" t="s">
        <v>23</v>
      </c>
      <c r="E319" s="46">
        <v>155.77</v>
      </c>
      <c r="F319" s="125"/>
      <c r="G319" s="108"/>
      <c r="H319" s="18">
        <v>623.08</v>
      </c>
      <c r="I319" s="19">
        <v>4439.45</v>
      </c>
      <c r="J319" s="16">
        <f>(E319*F309)</f>
        <v>623.08</v>
      </c>
      <c r="K319" s="17">
        <f>SUM(E319*G309)</f>
        <v>4439.445000000001</v>
      </c>
      <c r="L319" s="16">
        <f t="shared" si="101"/>
        <v>5062.525000000001</v>
      </c>
      <c r="M319" s="17">
        <f>SUM(J319-H319)</f>
        <v>0</v>
      </c>
      <c r="N319" s="16">
        <f t="shared" si="102"/>
        <v>-0.004999999999199645</v>
      </c>
      <c r="O319" s="16"/>
      <c r="P319" s="16"/>
      <c r="Q319" s="111"/>
      <c r="R319" s="16"/>
      <c r="S319" s="17"/>
    </row>
    <row r="320" spans="1:19" ht="13.5" thickBot="1">
      <c r="A320" s="117"/>
      <c r="B320" s="114"/>
      <c r="C320" s="132"/>
      <c r="D320" s="27" t="s">
        <v>24</v>
      </c>
      <c r="E320" s="46">
        <v>184.76</v>
      </c>
      <c r="F320" s="126"/>
      <c r="G320" s="109"/>
      <c r="H320" s="21">
        <v>739.04</v>
      </c>
      <c r="I320" s="22">
        <v>5265.66</v>
      </c>
      <c r="J320" s="20">
        <f>SUM(E320*F309)</f>
        <v>739.04</v>
      </c>
      <c r="K320" s="17">
        <f>SUM(E320*G309)</f>
        <v>5265.66</v>
      </c>
      <c r="L320" s="20">
        <f>SUM(J320,K320)</f>
        <v>6004.7</v>
      </c>
      <c r="M320" s="17">
        <f>SUM(J320-H320)</f>
        <v>0</v>
      </c>
      <c r="N320" s="16">
        <f t="shared" si="102"/>
        <v>0</v>
      </c>
      <c r="O320" s="16"/>
      <c r="P320" s="16"/>
      <c r="Q320" s="111"/>
      <c r="R320" s="16"/>
      <c r="S320" s="17"/>
    </row>
    <row r="321" spans="1:19" ht="13.5" thickBot="1">
      <c r="A321" s="23"/>
      <c r="B321" s="31">
        <v>2019</v>
      </c>
      <c r="C321" s="25"/>
      <c r="D321" s="26" t="s">
        <v>25</v>
      </c>
      <c r="E321" s="43">
        <f>SUM(E309:E320)</f>
        <v>2456.09</v>
      </c>
      <c r="F321" s="25"/>
      <c r="G321" s="24"/>
      <c r="H321" s="43">
        <f aca="true" t="shared" si="103" ref="H321:S321">SUM(H309:H320)</f>
        <v>9824.36</v>
      </c>
      <c r="I321" s="43">
        <f t="shared" si="103"/>
        <v>69998.59</v>
      </c>
      <c r="J321" s="43">
        <f t="shared" si="103"/>
        <v>9824.36</v>
      </c>
      <c r="K321" s="43">
        <f t="shared" si="103"/>
        <v>69998.565</v>
      </c>
      <c r="L321" s="43">
        <f t="shared" si="103"/>
        <v>79822.92499999999</v>
      </c>
      <c r="M321" s="43">
        <f t="shared" si="103"/>
        <v>0</v>
      </c>
      <c r="N321" s="43">
        <f t="shared" si="103"/>
        <v>-0.024999999999636202</v>
      </c>
      <c r="O321" s="43">
        <f t="shared" si="103"/>
        <v>0</v>
      </c>
      <c r="P321" s="43">
        <f t="shared" si="103"/>
        <v>0</v>
      </c>
      <c r="Q321" s="43">
        <f t="shared" si="103"/>
        <v>0</v>
      </c>
      <c r="R321" s="43">
        <f t="shared" si="103"/>
        <v>0</v>
      </c>
      <c r="S321" s="43">
        <f t="shared" si="103"/>
        <v>0</v>
      </c>
    </row>
    <row r="322" spans="1:19" ht="13.5" thickBot="1">
      <c r="A322" s="28">
        <f>A309</f>
        <v>21</v>
      </c>
      <c r="B322" s="47" t="str">
        <f>B309</f>
        <v>Регионално депо Никопол</v>
      </c>
      <c r="C322" s="29" t="str">
        <f>C309</f>
        <v> Павликени</v>
      </c>
      <c r="D322" s="30"/>
      <c r="E322" s="43">
        <f>SUM(E308:E320)</f>
        <v>8770.630000000001</v>
      </c>
      <c r="F322" s="29">
        <v>4</v>
      </c>
      <c r="G322" s="28"/>
      <c r="H322" s="43">
        <f aca="true" t="shared" si="104" ref="H322:S322">SUM(H308:H320)</f>
        <v>35082.520000000004</v>
      </c>
      <c r="I322" s="43">
        <f t="shared" si="104"/>
        <v>200491.07</v>
      </c>
      <c r="J322" s="43">
        <f t="shared" si="104"/>
        <v>35082.520000000004</v>
      </c>
      <c r="K322" s="43">
        <f t="shared" si="104"/>
        <v>200491.04499999998</v>
      </c>
      <c r="L322" s="43">
        <f t="shared" si="104"/>
        <v>235573.565</v>
      </c>
      <c r="M322" s="43">
        <f t="shared" si="104"/>
        <v>0</v>
      </c>
      <c r="N322" s="43">
        <f t="shared" si="104"/>
        <v>-0.024999999999636202</v>
      </c>
      <c r="O322" s="43">
        <f t="shared" si="104"/>
        <v>0</v>
      </c>
      <c r="P322" s="43">
        <f t="shared" si="104"/>
        <v>0</v>
      </c>
      <c r="Q322" s="43">
        <f t="shared" si="104"/>
        <v>0</v>
      </c>
      <c r="R322" s="43">
        <f t="shared" si="104"/>
        <v>0</v>
      </c>
      <c r="S322" s="43">
        <f t="shared" si="104"/>
        <v>0</v>
      </c>
    </row>
    <row r="323" spans="1:19" ht="13.5" thickBot="1">
      <c r="A323" s="35"/>
      <c r="B323" s="51" t="s">
        <v>83</v>
      </c>
      <c r="C323" s="36"/>
      <c r="D323" s="37"/>
      <c r="E323" s="54">
        <v>8889.92</v>
      </c>
      <c r="F323" s="36"/>
      <c r="G323" s="38"/>
      <c r="H323" s="54">
        <v>35560.68</v>
      </c>
      <c r="I323" s="55">
        <v>185182.71</v>
      </c>
      <c r="J323" s="84">
        <v>35560.68</v>
      </c>
      <c r="K323" s="85">
        <v>185182.71</v>
      </c>
      <c r="L323" s="52">
        <v>220743.39</v>
      </c>
      <c r="M323" s="45"/>
      <c r="N323" s="45"/>
      <c r="O323" s="40"/>
      <c r="P323" s="41"/>
      <c r="Q323" s="41"/>
      <c r="R323" s="41"/>
      <c r="S323" s="41"/>
    </row>
    <row r="324" spans="1:19" ht="13.5" customHeight="1" thickBot="1">
      <c r="A324" s="115">
        <v>22</v>
      </c>
      <c r="B324" s="118" t="s">
        <v>56</v>
      </c>
      <c r="C324" s="130" t="s">
        <v>63</v>
      </c>
      <c r="D324" s="11" t="s">
        <v>13</v>
      </c>
      <c r="E324" s="46">
        <v>355.27</v>
      </c>
      <c r="F324" s="124">
        <v>4</v>
      </c>
      <c r="G324" s="107">
        <v>28.5</v>
      </c>
      <c r="H324" s="14">
        <v>1421.08</v>
      </c>
      <c r="I324" s="15">
        <v>10125.2</v>
      </c>
      <c r="J324" s="12">
        <f>(E324*F324)</f>
        <v>1421.08</v>
      </c>
      <c r="K324" s="13">
        <f>SUM(G324*E324)</f>
        <v>10125.195</v>
      </c>
      <c r="L324" s="12">
        <f>SUM(J324,K324)</f>
        <v>11546.275</v>
      </c>
      <c r="M324" s="17">
        <f aca="true" t="shared" si="105" ref="M324:N329">SUM(J324-H324)</f>
        <v>0</v>
      </c>
      <c r="N324" s="16">
        <f t="shared" si="105"/>
        <v>-0.005000000001018634</v>
      </c>
      <c r="O324" s="16"/>
      <c r="P324" s="16"/>
      <c r="Q324" s="110"/>
      <c r="R324" s="16"/>
      <c r="S324" s="17"/>
    </row>
    <row r="325" spans="1:19" ht="13.5" thickBot="1">
      <c r="A325" s="116"/>
      <c r="B325" s="119"/>
      <c r="C325" s="131"/>
      <c r="D325" s="11" t="s">
        <v>14</v>
      </c>
      <c r="E325" s="46">
        <v>289.12</v>
      </c>
      <c r="F325" s="125"/>
      <c r="G325" s="108"/>
      <c r="H325" s="18">
        <v>1156.48</v>
      </c>
      <c r="I325" s="19">
        <v>8239.92</v>
      </c>
      <c r="J325" s="16">
        <f>(E325*F324)</f>
        <v>1156.48</v>
      </c>
      <c r="K325" s="17">
        <f>SUM(E325*G324)</f>
        <v>8239.92</v>
      </c>
      <c r="L325" s="16">
        <f>SUM(J325,K325)</f>
        <v>9396.4</v>
      </c>
      <c r="M325" s="17">
        <f t="shared" si="105"/>
        <v>0</v>
      </c>
      <c r="N325" s="16">
        <f t="shared" si="105"/>
        <v>0</v>
      </c>
      <c r="O325" s="16"/>
      <c r="P325" s="16"/>
      <c r="Q325" s="111"/>
      <c r="R325" s="16"/>
      <c r="S325" s="17"/>
    </row>
    <row r="326" spans="1:19" ht="13.5" thickBot="1">
      <c r="A326" s="116"/>
      <c r="B326" s="119"/>
      <c r="C326" s="131"/>
      <c r="D326" s="11" t="s">
        <v>15</v>
      </c>
      <c r="E326" s="46">
        <v>240.89</v>
      </c>
      <c r="F326" s="125"/>
      <c r="G326" s="108"/>
      <c r="H326" s="18">
        <v>963.56</v>
      </c>
      <c r="I326" s="19">
        <v>6865.37</v>
      </c>
      <c r="J326" s="16">
        <f>(E326*F324)</f>
        <v>963.56</v>
      </c>
      <c r="K326" s="17">
        <f>SUM(E326*G324)</f>
        <v>6865.365</v>
      </c>
      <c r="L326" s="16">
        <f aca="true" t="shared" si="106" ref="L326:L334">SUM(J326,K326)</f>
        <v>7828.924999999999</v>
      </c>
      <c r="M326" s="17">
        <f t="shared" si="105"/>
        <v>0</v>
      </c>
      <c r="N326" s="16">
        <f t="shared" si="105"/>
        <v>-0.005000000000109139</v>
      </c>
      <c r="O326" s="16"/>
      <c r="P326" s="16"/>
      <c r="Q326" s="111"/>
      <c r="R326" s="16"/>
      <c r="S326" s="17"/>
    </row>
    <row r="327" spans="1:19" ht="13.5" thickBot="1">
      <c r="A327" s="116"/>
      <c r="B327" s="119"/>
      <c r="C327" s="131"/>
      <c r="D327" s="11" t="s">
        <v>16</v>
      </c>
      <c r="E327" s="46">
        <v>308.21</v>
      </c>
      <c r="F327" s="125"/>
      <c r="G327" s="108"/>
      <c r="H327" s="18">
        <v>1232.84</v>
      </c>
      <c r="I327" s="19">
        <v>8783.99</v>
      </c>
      <c r="J327" s="16">
        <f>(E327*F324)</f>
        <v>1232.84</v>
      </c>
      <c r="K327" s="17">
        <f>SUM(E327*G324)</f>
        <v>8783.984999999999</v>
      </c>
      <c r="L327" s="16">
        <f t="shared" si="106"/>
        <v>10016.824999999999</v>
      </c>
      <c r="M327" s="17">
        <f t="shared" si="105"/>
        <v>0</v>
      </c>
      <c r="N327" s="16">
        <f t="shared" si="105"/>
        <v>-0.005000000001018634</v>
      </c>
      <c r="O327" s="16"/>
      <c r="P327" s="16"/>
      <c r="Q327" s="111"/>
      <c r="R327" s="16"/>
      <c r="S327" s="17"/>
    </row>
    <row r="328" spans="1:19" ht="13.5" thickBot="1">
      <c r="A328" s="116"/>
      <c r="B328" s="119"/>
      <c r="C328" s="131"/>
      <c r="D328" s="11" t="s">
        <v>17</v>
      </c>
      <c r="E328" s="46">
        <v>309.97</v>
      </c>
      <c r="F328" s="125"/>
      <c r="G328" s="108"/>
      <c r="H328" s="18">
        <v>1239.88</v>
      </c>
      <c r="I328" s="19">
        <v>8834.15</v>
      </c>
      <c r="J328" s="16">
        <f>(E328*F324)</f>
        <v>1239.88</v>
      </c>
      <c r="K328" s="17">
        <f>SUM(E328*G324)</f>
        <v>8834.145</v>
      </c>
      <c r="L328" s="16">
        <f t="shared" si="106"/>
        <v>10074.025000000001</v>
      </c>
      <c r="M328" s="17">
        <f t="shared" si="105"/>
        <v>0</v>
      </c>
      <c r="N328" s="16">
        <f t="shared" si="105"/>
        <v>-0.004999999999199645</v>
      </c>
      <c r="O328" s="16"/>
      <c r="P328" s="16"/>
      <c r="Q328" s="111"/>
      <c r="R328" s="16"/>
      <c r="S328" s="17"/>
    </row>
    <row r="329" spans="1:19" ht="13.5" thickBot="1">
      <c r="A329" s="116"/>
      <c r="B329" s="120"/>
      <c r="C329" s="131"/>
      <c r="D329" s="11" t="s">
        <v>18</v>
      </c>
      <c r="E329" s="46">
        <v>357.6</v>
      </c>
      <c r="F329" s="125"/>
      <c r="G329" s="108"/>
      <c r="H329" s="18">
        <v>1430.4</v>
      </c>
      <c r="I329" s="19">
        <v>10191.6</v>
      </c>
      <c r="J329" s="16">
        <f>(E329*F324)</f>
        <v>1430.4</v>
      </c>
      <c r="K329" s="17">
        <f>SUM(E329*G324)</f>
        <v>10191.6</v>
      </c>
      <c r="L329" s="16">
        <f t="shared" si="106"/>
        <v>11622</v>
      </c>
      <c r="M329" s="17">
        <f t="shared" si="105"/>
        <v>0</v>
      </c>
      <c r="N329" s="16">
        <f t="shared" si="105"/>
        <v>0</v>
      </c>
      <c r="O329" s="16"/>
      <c r="P329" s="16"/>
      <c r="Q329" s="111"/>
      <c r="R329" s="16"/>
      <c r="S329" s="17"/>
    </row>
    <row r="330" spans="1:19" ht="13.5" thickBot="1">
      <c r="A330" s="116"/>
      <c r="B330" s="112" t="s">
        <v>42</v>
      </c>
      <c r="C330" s="131"/>
      <c r="D330" s="11" t="s">
        <v>19</v>
      </c>
      <c r="E330" s="46">
        <v>352.18</v>
      </c>
      <c r="F330" s="125"/>
      <c r="G330" s="108"/>
      <c r="H330" s="18">
        <v>1408.72</v>
      </c>
      <c r="I330" s="19">
        <v>10037.13</v>
      </c>
      <c r="J330" s="16">
        <f>(E330*F324)</f>
        <v>1408.72</v>
      </c>
      <c r="K330" s="17">
        <f>SUM(E330*G324)</f>
        <v>10037.130000000001</v>
      </c>
      <c r="L330" s="16">
        <f t="shared" si="106"/>
        <v>11445.85</v>
      </c>
      <c r="M330" s="17">
        <v>0</v>
      </c>
      <c r="N330" s="16">
        <f aca="true" t="shared" si="107" ref="N330:N335">SUM(K330-I330)</f>
        <v>1.8189894035458565E-12</v>
      </c>
      <c r="O330" s="16"/>
      <c r="P330" s="16"/>
      <c r="Q330" s="111"/>
      <c r="R330" s="16"/>
      <c r="S330" s="17"/>
    </row>
    <row r="331" spans="1:19" ht="13.5" thickBot="1">
      <c r="A331" s="116"/>
      <c r="B331" s="113"/>
      <c r="C331" s="131"/>
      <c r="D331" s="11" t="s">
        <v>20</v>
      </c>
      <c r="E331" s="46">
        <v>364.99</v>
      </c>
      <c r="F331" s="125"/>
      <c r="G331" s="108"/>
      <c r="H331" s="18">
        <v>1459.96</v>
      </c>
      <c r="I331" s="19">
        <v>10402.22</v>
      </c>
      <c r="J331" s="16">
        <f>(E331*F324)</f>
        <v>1459.96</v>
      </c>
      <c r="K331" s="17">
        <f>SUM(E331*G324)</f>
        <v>10402.215</v>
      </c>
      <c r="L331" s="16">
        <f t="shared" si="106"/>
        <v>11862.175</v>
      </c>
      <c r="M331" s="17">
        <f>SUM(J331-H331)</f>
        <v>0</v>
      </c>
      <c r="N331" s="16">
        <f t="shared" si="107"/>
        <v>-0.004999999999199645</v>
      </c>
      <c r="O331" s="16"/>
      <c r="P331" s="16"/>
      <c r="Q331" s="111"/>
      <c r="R331" s="16"/>
      <c r="S331" s="17"/>
    </row>
    <row r="332" spans="1:19" ht="13.5" thickBot="1">
      <c r="A332" s="116"/>
      <c r="B332" s="113"/>
      <c r="C332" s="131"/>
      <c r="D332" s="11" t="s">
        <v>21</v>
      </c>
      <c r="E332" s="46">
        <v>314.05</v>
      </c>
      <c r="F332" s="125"/>
      <c r="G332" s="108"/>
      <c r="H332" s="32">
        <v>1256.2</v>
      </c>
      <c r="I332" s="33">
        <v>8950.43</v>
      </c>
      <c r="J332" s="16">
        <f>(E332*F324)</f>
        <v>1256.2</v>
      </c>
      <c r="K332" s="17">
        <f>SUM(E332*G324)</f>
        <v>8950.425000000001</v>
      </c>
      <c r="L332" s="16">
        <f t="shared" si="106"/>
        <v>10206.625000000002</v>
      </c>
      <c r="M332" s="17">
        <f>SUM(J332-H332)</f>
        <v>0</v>
      </c>
      <c r="N332" s="16">
        <f t="shared" si="107"/>
        <v>-0.004999999999199645</v>
      </c>
      <c r="O332" s="16"/>
      <c r="P332" s="16"/>
      <c r="Q332" s="111"/>
      <c r="R332" s="16"/>
      <c r="S332" s="17"/>
    </row>
    <row r="333" spans="1:19" ht="13.5" thickBot="1">
      <c r="A333" s="116"/>
      <c r="B333" s="113"/>
      <c r="C333" s="131"/>
      <c r="D333" s="11" t="s">
        <v>22</v>
      </c>
      <c r="E333" s="46">
        <v>435.96</v>
      </c>
      <c r="F333" s="125"/>
      <c r="G333" s="108"/>
      <c r="H333" s="18">
        <v>1743.84</v>
      </c>
      <c r="I333" s="19">
        <v>12424.86</v>
      </c>
      <c r="J333" s="16">
        <f>(E333*F324)</f>
        <v>1743.84</v>
      </c>
      <c r="K333" s="17">
        <f>SUM(E333*G324)</f>
        <v>12424.859999999999</v>
      </c>
      <c r="L333" s="16">
        <f t="shared" si="106"/>
        <v>14168.699999999999</v>
      </c>
      <c r="M333" s="17">
        <f>SUM(J333-H333)</f>
        <v>0</v>
      </c>
      <c r="N333" s="16">
        <f t="shared" si="107"/>
        <v>-1.8189894035458565E-12</v>
      </c>
      <c r="O333" s="16"/>
      <c r="P333" s="16"/>
      <c r="Q333" s="111"/>
      <c r="R333" s="16"/>
      <c r="S333" s="17"/>
    </row>
    <row r="334" spans="1:19" ht="13.5" thickBot="1">
      <c r="A334" s="116"/>
      <c r="B334" s="113"/>
      <c r="C334" s="131"/>
      <c r="D334" s="11" t="s">
        <v>23</v>
      </c>
      <c r="E334" s="46">
        <v>356.03</v>
      </c>
      <c r="F334" s="125"/>
      <c r="G334" s="108"/>
      <c r="H334" s="18">
        <v>1424.12</v>
      </c>
      <c r="I334" s="19">
        <v>10146.86</v>
      </c>
      <c r="J334" s="16">
        <f>(E334*F324)</f>
        <v>1424.12</v>
      </c>
      <c r="K334" s="17">
        <f>SUM(E334*G324)</f>
        <v>10146.855</v>
      </c>
      <c r="L334" s="16">
        <f t="shared" si="106"/>
        <v>11570.974999999999</v>
      </c>
      <c r="M334" s="17">
        <f>SUM(J334-H334)</f>
        <v>0</v>
      </c>
      <c r="N334" s="16">
        <f t="shared" si="107"/>
        <v>-0.005000000001018634</v>
      </c>
      <c r="O334" s="16"/>
      <c r="P334" s="16"/>
      <c r="Q334" s="111"/>
      <c r="R334" s="16"/>
      <c r="S334" s="17"/>
    </row>
    <row r="335" spans="1:19" ht="13.5" thickBot="1">
      <c r="A335" s="117"/>
      <c r="B335" s="114"/>
      <c r="C335" s="132"/>
      <c r="D335" s="27" t="s">
        <v>24</v>
      </c>
      <c r="E335" s="46">
        <v>422.81</v>
      </c>
      <c r="F335" s="126"/>
      <c r="G335" s="109"/>
      <c r="H335" s="21">
        <v>1691.24</v>
      </c>
      <c r="I335" s="22">
        <v>12050.09</v>
      </c>
      <c r="J335" s="20">
        <f>SUM(E335*F324)</f>
        <v>1691.24</v>
      </c>
      <c r="K335" s="17">
        <f>SUM(E335*G324)</f>
        <v>12050.085000000001</v>
      </c>
      <c r="L335" s="20">
        <f>SUM(J335,K335)</f>
        <v>13741.325</v>
      </c>
      <c r="M335" s="17">
        <f>SUM(J335-H335)</f>
        <v>0</v>
      </c>
      <c r="N335" s="16">
        <f t="shared" si="107"/>
        <v>-0.004999999999199645</v>
      </c>
      <c r="O335" s="16"/>
      <c r="P335" s="16"/>
      <c r="Q335" s="111"/>
      <c r="R335" s="16"/>
      <c r="S335" s="17"/>
    </row>
    <row r="336" spans="1:19" ht="13.5" thickBot="1">
      <c r="A336" s="23"/>
      <c r="B336" s="31">
        <v>2019</v>
      </c>
      <c r="C336" s="25"/>
      <c r="D336" s="26" t="s">
        <v>25</v>
      </c>
      <c r="E336" s="43">
        <f>SUM(E324:E335)</f>
        <v>4107.08</v>
      </c>
      <c r="F336" s="25"/>
      <c r="G336" s="24"/>
      <c r="H336" s="43">
        <f aca="true" t="shared" si="108" ref="H336:S336">SUM(H324:H335)</f>
        <v>16428.32</v>
      </c>
      <c r="I336" s="43">
        <f t="shared" si="108"/>
        <v>117051.82</v>
      </c>
      <c r="J336" s="43">
        <f t="shared" si="108"/>
        <v>16428.32</v>
      </c>
      <c r="K336" s="43">
        <f t="shared" si="108"/>
        <v>117051.78</v>
      </c>
      <c r="L336" s="43">
        <f t="shared" si="108"/>
        <v>133480.1</v>
      </c>
      <c r="M336" s="43">
        <f t="shared" si="108"/>
        <v>0</v>
      </c>
      <c r="N336" s="43">
        <f t="shared" si="108"/>
        <v>-0.03999999999996362</v>
      </c>
      <c r="O336" s="43">
        <f t="shared" si="108"/>
        <v>0</v>
      </c>
      <c r="P336" s="43">
        <f t="shared" si="108"/>
        <v>0</v>
      </c>
      <c r="Q336" s="43">
        <f t="shared" si="108"/>
        <v>0</v>
      </c>
      <c r="R336" s="43">
        <f t="shared" si="108"/>
        <v>0</v>
      </c>
      <c r="S336" s="43">
        <f t="shared" si="108"/>
        <v>0</v>
      </c>
    </row>
    <row r="337" spans="1:19" ht="13.5" thickBot="1">
      <c r="A337" s="28">
        <f>A324</f>
        <v>22</v>
      </c>
      <c r="B337" s="47" t="str">
        <f>B324</f>
        <v>Регионално депо Никопол</v>
      </c>
      <c r="C337" s="29" t="str">
        <f>C324</f>
        <v>Свищов</v>
      </c>
      <c r="D337" s="30"/>
      <c r="E337" s="43">
        <f>SUM(E323:E335)</f>
        <v>12996.999999999998</v>
      </c>
      <c r="F337" s="29">
        <v>4</v>
      </c>
      <c r="G337" s="28"/>
      <c r="H337" s="43">
        <f aca="true" t="shared" si="109" ref="H337:S337">SUM(H323:H335)</f>
        <v>51988.99999999999</v>
      </c>
      <c r="I337" s="43">
        <f t="shared" si="109"/>
        <v>302234.53</v>
      </c>
      <c r="J337" s="43">
        <f t="shared" si="109"/>
        <v>51988.99999999999</v>
      </c>
      <c r="K337" s="43">
        <f t="shared" si="109"/>
        <v>302234.49</v>
      </c>
      <c r="L337" s="43">
        <f t="shared" si="109"/>
        <v>354223.49</v>
      </c>
      <c r="M337" s="43">
        <f t="shared" si="109"/>
        <v>0</v>
      </c>
      <c r="N337" s="43">
        <f t="shared" si="109"/>
        <v>-0.03999999999996362</v>
      </c>
      <c r="O337" s="43">
        <f t="shared" si="109"/>
        <v>0</v>
      </c>
      <c r="P337" s="43">
        <f t="shared" si="109"/>
        <v>0</v>
      </c>
      <c r="Q337" s="43">
        <f t="shared" si="109"/>
        <v>0</v>
      </c>
      <c r="R337" s="43">
        <f t="shared" si="109"/>
        <v>0</v>
      </c>
      <c r="S337" s="43">
        <f t="shared" si="109"/>
        <v>0</v>
      </c>
    </row>
    <row r="338" spans="1:19" ht="13.5" thickBot="1">
      <c r="A338" s="35"/>
      <c r="B338" s="51" t="s">
        <v>83</v>
      </c>
      <c r="C338" s="36"/>
      <c r="D338" s="37"/>
      <c r="E338" s="44">
        <v>730.96</v>
      </c>
      <c r="F338" s="36"/>
      <c r="G338" s="38"/>
      <c r="H338" s="44">
        <v>2923.84</v>
      </c>
      <c r="I338" s="45">
        <v>15933.82</v>
      </c>
      <c r="J338" s="92">
        <v>2923.84</v>
      </c>
      <c r="K338" s="93">
        <v>15933.82</v>
      </c>
      <c r="L338" s="36">
        <v>18857.66</v>
      </c>
      <c r="M338" s="45"/>
      <c r="N338" s="45"/>
      <c r="O338" s="40"/>
      <c r="P338" s="41"/>
      <c r="Q338" s="41"/>
      <c r="R338" s="41"/>
      <c r="S338" s="41"/>
    </row>
    <row r="339" spans="1:19" ht="13.5" customHeight="1" thickBot="1">
      <c r="A339" s="115">
        <v>23</v>
      </c>
      <c r="B339" s="118" t="s">
        <v>56</v>
      </c>
      <c r="C339" s="130" t="s">
        <v>55</v>
      </c>
      <c r="D339" s="11" t="s">
        <v>13</v>
      </c>
      <c r="E339" s="46">
        <v>40.58</v>
      </c>
      <c r="F339" s="124">
        <v>4</v>
      </c>
      <c r="G339" s="107">
        <v>28.5</v>
      </c>
      <c r="H339" s="14">
        <v>162.32</v>
      </c>
      <c r="I339" s="15">
        <v>1156.53</v>
      </c>
      <c r="J339" s="12">
        <f>(E339*F339)</f>
        <v>162.32</v>
      </c>
      <c r="K339" s="13">
        <f>SUM(G339*E339)</f>
        <v>1156.53</v>
      </c>
      <c r="L339" s="12">
        <f>SUM(J339,K339)</f>
        <v>1318.85</v>
      </c>
      <c r="M339" s="17">
        <f aca="true" t="shared" si="110" ref="M339:N344">SUM(J339-H339)</f>
        <v>0</v>
      </c>
      <c r="N339" s="16">
        <f t="shared" si="110"/>
        <v>0</v>
      </c>
      <c r="O339" s="16"/>
      <c r="P339" s="16"/>
      <c r="Q339" s="110"/>
      <c r="R339" s="16"/>
      <c r="S339" s="17"/>
    </row>
    <row r="340" spans="1:19" ht="13.5" thickBot="1">
      <c r="A340" s="116"/>
      <c r="B340" s="119"/>
      <c r="C340" s="131"/>
      <c r="D340" s="11" t="s">
        <v>14</v>
      </c>
      <c r="E340" s="46">
        <v>13.72</v>
      </c>
      <c r="F340" s="125"/>
      <c r="G340" s="108"/>
      <c r="H340" s="18">
        <v>54.88</v>
      </c>
      <c r="I340" s="19">
        <v>391.02</v>
      </c>
      <c r="J340" s="16">
        <f>(E340*F339)</f>
        <v>54.88</v>
      </c>
      <c r="K340" s="17">
        <f>SUM(E340*G339)</f>
        <v>391.02000000000004</v>
      </c>
      <c r="L340" s="16">
        <f>SUM(J340,K340)</f>
        <v>445.90000000000003</v>
      </c>
      <c r="M340" s="17">
        <f t="shared" si="110"/>
        <v>0</v>
      </c>
      <c r="N340" s="16">
        <f t="shared" si="110"/>
        <v>5.684341886080802E-14</v>
      </c>
      <c r="O340" s="16"/>
      <c r="P340" s="16"/>
      <c r="Q340" s="111"/>
      <c r="R340" s="16"/>
      <c r="S340" s="17"/>
    </row>
    <row r="341" spans="1:19" ht="13.5" thickBot="1">
      <c r="A341" s="116"/>
      <c r="B341" s="119"/>
      <c r="C341" s="131"/>
      <c r="D341" s="11" t="s">
        <v>15</v>
      </c>
      <c r="E341" s="46">
        <v>34.94</v>
      </c>
      <c r="F341" s="125"/>
      <c r="G341" s="108"/>
      <c r="H341" s="18">
        <v>139.76</v>
      </c>
      <c r="I341" s="19">
        <v>995.79</v>
      </c>
      <c r="J341" s="16">
        <f>(E341*F339)</f>
        <v>139.76</v>
      </c>
      <c r="K341" s="17">
        <f>SUM(E341*G339)</f>
        <v>995.79</v>
      </c>
      <c r="L341" s="16">
        <f aca="true" t="shared" si="111" ref="L341:L349">SUM(J341,K341)</f>
        <v>1135.55</v>
      </c>
      <c r="M341" s="17">
        <f t="shared" si="110"/>
        <v>0</v>
      </c>
      <c r="N341" s="16">
        <f t="shared" si="110"/>
        <v>0</v>
      </c>
      <c r="O341" s="16"/>
      <c r="P341" s="16"/>
      <c r="Q341" s="111"/>
      <c r="R341" s="16"/>
      <c r="S341" s="17"/>
    </row>
    <row r="342" spans="1:19" ht="13.5" thickBot="1">
      <c r="A342" s="116"/>
      <c r="B342" s="119"/>
      <c r="C342" s="131"/>
      <c r="D342" s="11" t="s">
        <v>16</v>
      </c>
      <c r="E342" s="46">
        <v>34.18</v>
      </c>
      <c r="F342" s="125"/>
      <c r="G342" s="108"/>
      <c r="H342" s="18">
        <v>136.72</v>
      </c>
      <c r="I342" s="19">
        <v>974.13</v>
      </c>
      <c r="J342" s="16">
        <f>(E342*F339)</f>
        <v>136.72</v>
      </c>
      <c r="K342" s="17">
        <f>SUM(E342*G339)</f>
        <v>974.13</v>
      </c>
      <c r="L342" s="16">
        <f t="shared" si="111"/>
        <v>1110.85</v>
      </c>
      <c r="M342" s="17">
        <f t="shared" si="110"/>
        <v>0</v>
      </c>
      <c r="N342" s="16">
        <f t="shared" si="110"/>
        <v>0</v>
      </c>
      <c r="O342" s="16"/>
      <c r="P342" s="16"/>
      <c r="Q342" s="111"/>
      <c r="R342" s="16"/>
      <c r="S342" s="17"/>
    </row>
    <row r="343" spans="1:19" ht="13.5" thickBot="1">
      <c r="A343" s="116"/>
      <c r="B343" s="119"/>
      <c r="C343" s="131"/>
      <c r="D343" s="11" t="s">
        <v>17</v>
      </c>
      <c r="E343" s="46">
        <v>50.5</v>
      </c>
      <c r="F343" s="125"/>
      <c r="G343" s="108"/>
      <c r="H343" s="18">
        <v>202</v>
      </c>
      <c r="I343" s="19">
        <v>1439.25</v>
      </c>
      <c r="J343" s="16">
        <f>(E343*F339)</f>
        <v>202</v>
      </c>
      <c r="K343" s="17">
        <f>SUM(E343*G339)</f>
        <v>1439.25</v>
      </c>
      <c r="L343" s="16">
        <f t="shared" si="111"/>
        <v>1641.25</v>
      </c>
      <c r="M343" s="17">
        <f t="shared" si="110"/>
        <v>0</v>
      </c>
      <c r="N343" s="16">
        <f t="shared" si="110"/>
        <v>0</v>
      </c>
      <c r="O343" s="16"/>
      <c r="P343" s="16"/>
      <c r="Q343" s="111"/>
      <c r="R343" s="16"/>
      <c r="S343" s="17"/>
    </row>
    <row r="344" spans="1:19" ht="13.5" thickBot="1">
      <c r="A344" s="116"/>
      <c r="B344" s="120"/>
      <c r="C344" s="131"/>
      <c r="D344" s="11" t="s">
        <v>18</v>
      </c>
      <c r="E344" s="46">
        <v>32.56</v>
      </c>
      <c r="F344" s="125"/>
      <c r="G344" s="108"/>
      <c r="H344" s="18">
        <v>130.24</v>
      </c>
      <c r="I344" s="19">
        <v>927.96</v>
      </c>
      <c r="J344" s="16">
        <f>(E344*F339)</f>
        <v>130.24</v>
      </c>
      <c r="K344" s="17">
        <f>SUM(E344*G339)</f>
        <v>927.96</v>
      </c>
      <c r="L344" s="16">
        <f t="shared" si="111"/>
        <v>1058.2</v>
      </c>
      <c r="M344" s="17">
        <f t="shared" si="110"/>
        <v>0</v>
      </c>
      <c r="N344" s="16">
        <f t="shared" si="110"/>
        <v>0</v>
      </c>
      <c r="O344" s="16"/>
      <c r="P344" s="16"/>
      <c r="Q344" s="111"/>
      <c r="R344" s="16"/>
      <c r="S344" s="17"/>
    </row>
    <row r="345" spans="1:19" ht="13.5" thickBot="1">
      <c r="A345" s="116"/>
      <c r="B345" s="112" t="s">
        <v>42</v>
      </c>
      <c r="C345" s="131"/>
      <c r="D345" s="11" t="s">
        <v>19</v>
      </c>
      <c r="E345" s="46">
        <v>92.34</v>
      </c>
      <c r="F345" s="125"/>
      <c r="G345" s="108"/>
      <c r="H345" s="18">
        <v>369.36</v>
      </c>
      <c r="I345" s="19">
        <v>2631.69</v>
      </c>
      <c r="J345" s="16">
        <f>(E345*F339)</f>
        <v>369.36</v>
      </c>
      <c r="K345" s="17">
        <f>SUM(E345*G339)</f>
        <v>2631.69</v>
      </c>
      <c r="L345" s="16">
        <f t="shared" si="111"/>
        <v>3001.05</v>
      </c>
      <c r="M345" s="17">
        <v>0</v>
      </c>
      <c r="N345" s="16">
        <f aca="true" t="shared" si="112" ref="N345:N350">SUM(K345-I345)</f>
        <v>0</v>
      </c>
      <c r="O345" s="16"/>
      <c r="P345" s="16"/>
      <c r="Q345" s="111"/>
      <c r="R345" s="16"/>
      <c r="S345" s="17"/>
    </row>
    <row r="346" spans="1:19" ht="13.5" thickBot="1">
      <c r="A346" s="116"/>
      <c r="B346" s="113"/>
      <c r="C346" s="131"/>
      <c r="D346" s="11" t="s">
        <v>20</v>
      </c>
      <c r="E346" s="46">
        <v>34.06</v>
      </c>
      <c r="F346" s="125"/>
      <c r="G346" s="108"/>
      <c r="H346" s="18">
        <v>136.24</v>
      </c>
      <c r="I346" s="19">
        <v>970.71</v>
      </c>
      <c r="J346" s="16">
        <f>(E346*F339)</f>
        <v>136.24</v>
      </c>
      <c r="K346" s="17">
        <f>SUM(E346*G339)</f>
        <v>970.71</v>
      </c>
      <c r="L346" s="16">
        <f t="shared" si="111"/>
        <v>1106.95</v>
      </c>
      <c r="M346" s="17">
        <f>SUM(J346-H346)</f>
        <v>0</v>
      </c>
      <c r="N346" s="16">
        <f t="shared" si="112"/>
        <v>0</v>
      </c>
      <c r="O346" s="16"/>
      <c r="P346" s="16"/>
      <c r="Q346" s="111"/>
      <c r="R346" s="16"/>
      <c r="S346" s="17"/>
    </row>
    <row r="347" spans="1:19" ht="13.5" thickBot="1">
      <c r="A347" s="116"/>
      <c r="B347" s="113"/>
      <c r="C347" s="131"/>
      <c r="D347" s="11" t="s">
        <v>21</v>
      </c>
      <c r="E347" s="46">
        <v>44.02</v>
      </c>
      <c r="F347" s="125"/>
      <c r="G347" s="108"/>
      <c r="H347" s="32">
        <v>176.08</v>
      </c>
      <c r="I347" s="33">
        <v>1254.57</v>
      </c>
      <c r="J347" s="16">
        <f>(E347*F339)</f>
        <v>176.08</v>
      </c>
      <c r="K347" s="17">
        <f>SUM(E347*G339)</f>
        <v>1254.5700000000002</v>
      </c>
      <c r="L347" s="16">
        <f t="shared" si="111"/>
        <v>1430.65</v>
      </c>
      <c r="M347" s="17">
        <f>SUM(J347-H347)</f>
        <v>0</v>
      </c>
      <c r="N347" s="16">
        <f t="shared" si="112"/>
        <v>2.2737367544323206E-13</v>
      </c>
      <c r="O347" s="16"/>
      <c r="P347" s="16"/>
      <c r="Q347" s="111"/>
      <c r="R347" s="16"/>
      <c r="S347" s="17"/>
    </row>
    <row r="348" spans="1:19" ht="13.5" thickBot="1">
      <c r="A348" s="116"/>
      <c r="B348" s="113"/>
      <c r="C348" s="131"/>
      <c r="D348" s="11" t="s">
        <v>22</v>
      </c>
      <c r="E348" s="46">
        <v>37.4</v>
      </c>
      <c r="F348" s="125"/>
      <c r="G348" s="108"/>
      <c r="H348" s="18">
        <v>149.6</v>
      </c>
      <c r="I348" s="19">
        <v>1065.9</v>
      </c>
      <c r="J348" s="16">
        <f>(E348*F339)</f>
        <v>149.6</v>
      </c>
      <c r="K348" s="17">
        <f>SUM(E348*G339)</f>
        <v>1065.8999999999999</v>
      </c>
      <c r="L348" s="16">
        <f t="shared" si="111"/>
        <v>1215.4999999999998</v>
      </c>
      <c r="M348" s="17">
        <f>SUM(J348-H348)</f>
        <v>0</v>
      </c>
      <c r="N348" s="16">
        <f t="shared" si="112"/>
        <v>-2.2737367544323206E-13</v>
      </c>
      <c r="O348" s="16"/>
      <c r="P348" s="16"/>
      <c r="Q348" s="111"/>
      <c r="R348" s="16"/>
      <c r="S348" s="17"/>
    </row>
    <row r="349" spans="1:19" ht="13.5" thickBot="1">
      <c r="A349" s="116"/>
      <c r="B349" s="113"/>
      <c r="C349" s="131"/>
      <c r="D349" s="11" t="s">
        <v>23</v>
      </c>
      <c r="E349" s="46">
        <v>44.82</v>
      </c>
      <c r="F349" s="125"/>
      <c r="G349" s="108"/>
      <c r="H349" s="18">
        <v>179.28</v>
      </c>
      <c r="I349" s="19">
        <v>1277.37</v>
      </c>
      <c r="J349" s="16">
        <f>(E349*F339)</f>
        <v>179.28</v>
      </c>
      <c r="K349" s="17">
        <f>SUM(E349*G339)</f>
        <v>1277.3700000000001</v>
      </c>
      <c r="L349" s="16">
        <f t="shared" si="111"/>
        <v>1456.65</v>
      </c>
      <c r="M349" s="17">
        <f>SUM(J349-H349)</f>
        <v>0</v>
      </c>
      <c r="N349" s="16">
        <f t="shared" si="112"/>
        <v>2.2737367544323206E-13</v>
      </c>
      <c r="O349" s="16"/>
      <c r="P349" s="16"/>
      <c r="Q349" s="111"/>
      <c r="R349" s="16"/>
      <c r="S349" s="17"/>
    </row>
    <row r="350" spans="1:19" ht="13.5" thickBot="1">
      <c r="A350" s="117"/>
      <c r="B350" s="114"/>
      <c r="C350" s="132"/>
      <c r="D350" s="27" t="s">
        <v>24</v>
      </c>
      <c r="E350" s="46">
        <v>109.1</v>
      </c>
      <c r="F350" s="126"/>
      <c r="G350" s="109"/>
      <c r="H350" s="21">
        <v>436.4</v>
      </c>
      <c r="I350" s="22">
        <v>3109.35</v>
      </c>
      <c r="J350" s="20">
        <f>SUM(E350*F339)</f>
        <v>436.4</v>
      </c>
      <c r="K350" s="17">
        <f>SUM(E350*G339)</f>
        <v>3109.35</v>
      </c>
      <c r="L350" s="20">
        <f>SUM(J350,K350)</f>
        <v>3545.75</v>
      </c>
      <c r="M350" s="17">
        <f>SUM(J350-H350)</f>
        <v>0</v>
      </c>
      <c r="N350" s="16">
        <f t="shared" si="112"/>
        <v>0</v>
      </c>
      <c r="O350" s="16"/>
      <c r="P350" s="16"/>
      <c r="Q350" s="111"/>
      <c r="R350" s="16"/>
      <c r="S350" s="17"/>
    </row>
    <row r="351" spans="1:19" ht="13.5" thickBot="1">
      <c r="A351" s="23"/>
      <c r="B351" s="31">
        <v>2019</v>
      </c>
      <c r="C351" s="25"/>
      <c r="D351" s="26" t="s">
        <v>25</v>
      </c>
      <c r="E351" s="43">
        <f>SUM(E339:E350)</f>
        <v>568.2199999999999</v>
      </c>
      <c r="F351" s="25"/>
      <c r="G351" s="24"/>
      <c r="H351" s="43">
        <f aca="true" t="shared" si="113" ref="H351:S351">SUM(H339:H350)</f>
        <v>2272.8799999999997</v>
      </c>
      <c r="I351" s="43">
        <f t="shared" si="113"/>
        <v>16194.270000000002</v>
      </c>
      <c r="J351" s="43">
        <f t="shared" si="113"/>
        <v>2272.8799999999997</v>
      </c>
      <c r="K351" s="43">
        <f t="shared" si="113"/>
        <v>16194.270000000002</v>
      </c>
      <c r="L351" s="43">
        <f t="shared" si="113"/>
        <v>18467.15</v>
      </c>
      <c r="M351" s="43">
        <f t="shared" si="113"/>
        <v>0</v>
      </c>
      <c r="N351" s="43">
        <f t="shared" si="113"/>
        <v>2.8421709430404007E-13</v>
      </c>
      <c r="O351" s="43">
        <f t="shared" si="113"/>
        <v>0</v>
      </c>
      <c r="P351" s="43">
        <f t="shared" si="113"/>
        <v>0</v>
      </c>
      <c r="Q351" s="43">
        <f t="shared" si="113"/>
        <v>0</v>
      </c>
      <c r="R351" s="43">
        <f t="shared" si="113"/>
        <v>0</v>
      </c>
      <c r="S351" s="43">
        <f t="shared" si="113"/>
        <v>0</v>
      </c>
    </row>
    <row r="352" spans="1:19" ht="13.5" thickBot="1">
      <c r="A352" s="28">
        <f>A339</f>
        <v>23</v>
      </c>
      <c r="B352" s="47" t="str">
        <f>B339</f>
        <v>Регионално депо Никопол</v>
      </c>
      <c r="C352" s="29" t="str">
        <f>C339</f>
        <v>други</v>
      </c>
      <c r="D352" s="30"/>
      <c r="E352" s="43">
        <f>SUM(E338:E350)</f>
        <v>1299.1799999999998</v>
      </c>
      <c r="F352" s="29">
        <v>4</v>
      </c>
      <c r="G352" s="28"/>
      <c r="H352" s="43">
        <f aca="true" t="shared" si="114" ref="H352:S352">SUM(H338:H350)</f>
        <v>5196.719999999999</v>
      </c>
      <c r="I352" s="43">
        <f t="shared" si="114"/>
        <v>32128.089999999997</v>
      </c>
      <c r="J352" s="43">
        <f t="shared" si="114"/>
        <v>5196.719999999999</v>
      </c>
      <c r="K352" s="43">
        <f t="shared" si="114"/>
        <v>32128.089999999997</v>
      </c>
      <c r="L352" s="43">
        <f t="shared" si="114"/>
        <v>37324.81</v>
      </c>
      <c r="M352" s="43">
        <f t="shared" si="114"/>
        <v>0</v>
      </c>
      <c r="N352" s="43">
        <f t="shared" si="114"/>
        <v>2.8421709430404007E-13</v>
      </c>
      <c r="O352" s="43">
        <f t="shared" si="114"/>
        <v>0</v>
      </c>
      <c r="P352" s="43">
        <f t="shared" si="114"/>
        <v>0</v>
      </c>
      <c r="Q352" s="43">
        <f t="shared" si="114"/>
        <v>0</v>
      </c>
      <c r="R352" s="43">
        <f t="shared" si="114"/>
        <v>0</v>
      </c>
      <c r="S352" s="43">
        <f t="shared" si="114"/>
        <v>0</v>
      </c>
    </row>
    <row r="353" spans="1:19" ht="27" customHeight="1" thickBot="1">
      <c r="A353" s="35"/>
      <c r="B353" s="51" t="s">
        <v>84</v>
      </c>
      <c r="C353" s="36"/>
      <c r="D353" s="37"/>
      <c r="E353" s="54">
        <v>111291.64</v>
      </c>
      <c r="F353" s="36"/>
      <c r="G353" s="38"/>
      <c r="H353" s="54">
        <v>292696.99</v>
      </c>
      <c r="I353" s="55">
        <v>4690508.12</v>
      </c>
      <c r="J353" s="84">
        <v>292696.99</v>
      </c>
      <c r="K353" s="85">
        <v>4690508.12</v>
      </c>
      <c r="L353" s="52">
        <v>4983205.11</v>
      </c>
      <c r="M353" s="45"/>
      <c r="N353" s="45"/>
      <c r="O353" s="40"/>
      <c r="P353" s="41"/>
      <c r="Q353" s="41"/>
      <c r="R353" s="41"/>
      <c r="S353" s="41"/>
    </row>
    <row r="354" spans="1:19" ht="13.5" thickBot="1">
      <c r="A354" s="115">
        <v>24</v>
      </c>
      <c r="B354" s="118" t="s">
        <v>58</v>
      </c>
      <c r="C354" s="121" t="s">
        <v>74</v>
      </c>
      <c r="D354" s="11" t="s">
        <v>13</v>
      </c>
      <c r="E354" s="46">
        <v>4806.005</v>
      </c>
      <c r="F354" s="124">
        <v>2.63</v>
      </c>
      <c r="G354" s="107">
        <v>57</v>
      </c>
      <c r="H354" s="14">
        <v>12639.79</v>
      </c>
      <c r="I354" s="15">
        <v>273942.28</v>
      </c>
      <c r="J354" s="12">
        <f>(E354*F354)</f>
        <v>12639.79315</v>
      </c>
      <c r="K354" s="13">
        <f>SUM(G354*E354)</f>
        <v>273942.28500000003</v>
      </c>
      <c r="L354" s="12">
        <f>SUM(J354,K354)</f>
        <v>286582.07815</v>
      </c>
      <c r="M354" s="17">
        <f aca="true" t="shared" si="115" ref="M354:N359">SUM(J354-H354)</f>
        <v>0.003149999998640851</v>
      </c>
      <c r="N354" s="16">
        <f t="shared" si="115"/>
        <v>0.005000000004656613</v>
      </c>
      <c r="O354" s="16"/>
      <c r="P354" s="16"/>
      <c r="Q354" s="110"/>
      <c r="R354" s="16"/>
      <c r="S354" s="17"/>
    </row>
    <row r="355" spans="1:19" ht="13.5" thickBot="1">
      <c r="A355" s="116"/>
      <c r="B355" s="119"/>
      <c r="C355" s="122"/>
      <c r="D355" s="11" t="s">
        <v>14</v>
      </c>
      <c r="E355" s="80">
        <v>4568.179</v>
      </c>
      <c r="F355" s="125"/>
      <c r="G355" s="108"/>
      <c r="H355" s="18">
        <v>12014.31</v>
      </c>
      <c r="I355" s="19">
        <v>260386.2</v>
      </c>
      <c r="J355" s="16">
        <f>(E355*F354)</f>
        <v>12014.31077</v>
      </c>
      <c r="K355" s="17">
        <f>SUM(E355*G354)</f>
        <v>260386.203</v>
      </c>
      <c r="L355" s="16">
        <f>SUM(J355,K355)</f>
        <v>272400.51377</v>
      </c>
      <c r="M355" s="17">
        <f t="shared" si="115"/>
        <v>0.0007700000005570473</v>
      </c>
      <c r="N355" s="16">
        <f t="shared" si="115"/>
        <v>0.0029999999969732016</v>
      </c>
      <c r="O355" s="16"/>
      <c r="P355" s="16"/>
      <c r="Q355" s="111"/>
      <c r="R355" s="16"/>
      <c r="S355" s="17"/>
    </row>
    <row r="356" spans="1:19" ht="13.5" thickBot="1">
      <c r="A356" s="116"/>
      <c r="B356" s="119"/>
      <c r="C356" s="122"/>
      <c r="D356" s="11" t="s">
        <v>15</v>
      </c>
      <c r="E356" s="46">
        <v>4677.344</v>
      </c>
      <c r="F356" s="125"/>
      <c r="G356" s="108"/>
      <c r="H356" s="18">
        <v>12301.41</v>
      </c>
      <c r="I356" s="19">
        <v>266608.6</v>
      </c>
      <c r="J356" s="16">
        <f>(E356*F354)</f>
        <v>12301.414719999999</v>
      </c>
      <c r="K356" s="17">
        <f>SUM(E356*G354)</f>
        <v>266608.608</v>
      </c>
      <c r="L356" s="16">
        <f aca="true" t="shared" si="116" ref="L356:L364">SUM(J356,K356)</f>
        <v>278910.02272</v>
      </c>
      <c r="M356" s="17">
        <f t="shared" si="115"/>
        <v>0.004719999998997082</v>
      </c>
      <c r="N356" s="16">
        <f t="shared" si="115"/>
        <v>0.008000000030733645</v>
      </c>
      <c r="O356" s="16"/>
      <c r="P356" s="16"/>
      <c r="Q356" s="111"/>
      <c r="R356" s="16"/>
      <c r="S356" s="17"/>
    </row>
    <row r="357" spans="1:19" ht="13.5" thickBot="1">
      <c r="A357" s="116"/>
      <c r="B357" s="119"/>
      <c r="C357" s="122"/>
      <c r="D357" s="11" t="s">
        <v>16</v>
      </c>
      <c r="E357" s="46">
        <v>3977.527</v>
      </c>
      <c r="F357" s="125"/>
      <c r="G357" s="108"/>
      <c r="H357" s="18">
        <v>10460.9</v>
      </c>
      <c r="I357" s="19">
        <v>226719.03</v>
      </c>
      <c r="J357" s="16">
        <f>(E357*F354)</f>
        <v>10460.89601</v>
      </c>
      <c r="K357" s="17">
        <f>SUM(E357*G354)</f>
        <v>226719.039</v>
      </c>
      <c r="L357" s="16">
        <f t="shared" si="116"/>
        <v>237179.93501</v>
      </c>
      <c r="M357" s="17">
        <f t="shared" si="115"/>
        <v>-0.003989999999248539</v>
      </c>
      <c r="N357" s="16">
        <f t="shared" si="115"/>
        <v>0.008999999990919605</v>
      </c>
      <c r="O357" s="16"/>
      <c r="P357" s="16"/>
      <c r="Q357" s="111"/>
      <c r="R357" s="16"/>
      <c r="S357" s="17"/>
    </row>
    <row r="358" spans="1:19" ht="13.5" thickBot="1">
      <c r="A358" s="116"/>
      <c r="B358" s="119"/>
      <c r="C358" s="122"/>
      <c r="D358" s="11" t="s">
        <v>17</v>
      </c>
      <c r="E358" s="46">
        <v>4762.393</v>
      </c>
      <c r="F358" s="125"/>
      <c r="G358" s="108"/>
      <c r="H358" s="18">
        <v>12525.09</v>
      </c>
      <c r="I358" s="19">
        <v>271456.4</v>
      </c>
      <c r="J358" s="16">
        <f>(E358*F354)</f>
        <v>12525.09359</v>
      </c>
      <c r="K358" s="17">
        <f>SUM(E358*G354)</f>
        <v>271456.401</v>
      </c>
      <c r="L358" s="16">
        <f t="shared" si="116"/>
        <v>283981.49459</v>
      </c>
      <c r="M358" s="17">
        <f t="shared" si="115"/>
        <v>0.003590000000258442</v>
      </c>
      <c r="N358" s="16">
        <f t="shared" si="115"/>
        <v>0.0009999999892897904</v>
      </c>
      <c r="O358" s="16"/>
      <c r="P358" s="16"/>
      <c r="Q358" s="111"/>
      <c r="R358" s="16"/>
      <c r="S358" s="17"/>
    </row>
    <row r="359" spans="1:19" ht="13.5" thickBot="1">
      <c r="A359" s="116"/>
      <c r="B359" s="120"/>
      <c r="C359" s="122"/>
      <c r="D359" s="11" t="s">
        <v>18</v>
      </c>
      <c r="E359" s="46">
        <v>4483.051</v>
      </c>
      <c r="F359" s="125"/>
      <c r="G359" s="108"/>
      <c r="H359" s="18">
        <v>11790.42</v>
      </c>
      <c r="I359" s="19">
        <v>255533.9</v>
      </c>
      <c r="J359" s="16">
        <f>(E359*F354)</f>
        <v>11790.424130000001</v>
      </c>
      <c r="K359" s="17">
        <f>SUM(E359*G354)</f>
        <v>255533.90700000004</v>
      </c>
      <c r="L359" s="16">
        <f t="shared" si="116"/>
        <v>267324.33113000006</v>
      </c>
      <c r="M359" s="17">
        <f t="shared" si="115"/>
        <v>0.00413000000116881</v>
      </c>
      <c r="N359" s="16">
        <f t="shared" si="115"/>
        <v>0.007000000041443855</v>
      </c>
      <c r="O359" s="16"/>
      <c r="P359" s="16"/>
      <c r="Q359" s="111"/>
      <c r="R359" s="16"/>
      <c r="S359" s="17"/>
    </row>
    <row r="360" spans="1:19" ht="13.5" thickBot="1">
      <c r="A360" s="116"/>
      <c r="B360" s="112"/>
      <c r="C360" s="122"/>
      <c r="D360" s="11" t="s">
        <v>19</v>
      </c>
      <c r="E360" s="46">
        <v>4342.836</v>
      </c>
      <c r="F360" s="125"/>
      <c r="G360" s="108"/>
      <c r="H360" s="18">
        <v>11421.66</v>
      </c>
      <c r="I360" s="19">
        <v>247541.65</v>
      </c>
      <c r="J360" s="16">
        <f>(E360*F354)</f>
        <v>11421.65868</v>
      </c>
      <c r="K360" s="17">
        <f>SUM(E360*G354)</f>
        <v>247541.652</v>
      </c>
      <c r="L360" s="16">
        <f t="shared" si="116"/>
        <v>258963.31068</v>
      </c>
      <c r="M360" s="17">
        <v>0</v>
      </c>
      <c r="N360" s="16">
        <f aca="true" t="shared" si="117" ref="N360:N365">SUM(K360-I360)</f>
        <v>0.0020000000076834112</v>
      </c>
      <c r="O360" s="16"/>
      <c r="P360" s="16"/>
      <c r="Q360" s="111"/>
      <c r="R360" s="16"/>
      <c r="S360" s="17"/>
    </row>
    <row r="361" spans="1:19" ht="13.5" thickBot="1">
      <c r="A361" s="116"/>
      <c r="B361" s="113"/>
      <c r="C361" s="122"/>
      <c r="D361" s="11" t="s">
        <v>20</v>
      </c>
      <c r="E361" s="46">
        <v>4235.191</v>
      </c>
      <c r="F361" s="125"/>
      <c r="G361" s="108"/>
      <c r="H361" s="18">
        <v>11138.55</v>
      </c>
      <c r="I361" s="19">
        <v>241405.88</v>
      </c>
      <c r="J361" s="16">
        <f>(E361*F354)</f>
        <v>11138.552329999999</v>
      </c>
      <c r="K361" s="17">
        <f>SUM(E361*G354)</f>
        <v>241405.887</v>
      </c>
      <c r="L361" s="16">
        <f t="shared" si="116"/>
        <v>252544.43933</v>
      </c>
      <c r="M361" s="17">
        <f>SUM(J361-H361)</f>
        <v>0.00232999999934691</v>
      </c>
      <c r="N361" s="16">
        <f t="shared" si="117"/>
        <v>0.006999999983236194</v>
      </c>
      <c r="O361" s="16"/>
      <c r="P361" s="16"/>
      <c r="Q361" s="111"/>
      <c r="R361" s="16"/>
      <c r="S361" s="17"/>
    </row>
    <row r="362" spans="1:19" ht="13.5" thickBot="1">
      <c r="A362" s="116"/>
      <c r="B362" s="113"/>
      <c r="C362" s="122"/>
      <c r="D362" s="11" t="s">
        <v>21</v>
      </c>
      <c r="E362" s="46">
        <v>4162.162</v>
      </c>
      <c r="F362" s="125"/>
      <c r="G362" s="108"/>
      <c r="H362" s="32">
        <v>10946.49</v>
      </c>
      <c r="I362" s="33">
        <v>237243.23</v>
      </c>
      <c r="J362" s="16">
        <f>(E362*F354)</f>
        <v>10946.486060000001</v>
      </c>
      <c r="K362" s="17">
        <f>SUM(E362*G354)</f>
        <v>237243.23400000003</v>
      </c>
      <c r="L362" s="16">
        <f t="shared" si="116"/>
        <v>248189.72006000002</v>
      </c>
      <c r="M362" s="17">
        <f>SUM(J362-H362)</f>
        <v>-0.003939999998692656</v>
      </c>
      <c r="N362" s="16">
        <f t="shared" si="117"/>
        <v>0.0040000000153668225</v>
      </c>
      <c r="O362" s="16"/>
      <c r="P362" s="16"/>
      <c r="Q362" s="111"/>
      <c r="R362" s="16"/>
      <c r="S362" s="17"/>
    </row>
    <row r="363" spans="1:19" ht="13.5" thickBot="1">
      <c r="A363" s="116"/>
      <c r="B363" s="113"/>
      <c r="C363" s="122"/>
      <c r="D363" s="11" t="s">
        <v>22</v>
      </c>
      <c r="E363" s="46">
        <v>4700.319</v>
      </c>
      <c r="F363" s="125"/>
      <c r="G363" s="108"/>
      <c r="H363" s="18">
        <v>12361.84</v>
      </c>
      <c r="I363" s="19">
        <v>267918.18</v>
      </c>
      <c r="J363" s="16">
        <f>(E363*F354)</f>
        <v>12361.83897</v>
      </c>
      <c r="K363" s="17">
        <f>SUM(E363*G354)</f>
        <v>267918.183</v>
      </c>
      <c r="L363" s="16">
        <f t="shared" si="116"/>
        <v>280280.02197</v>
      </c>
      <c r="M363" s="17">
        <f>SUM(J363-H363)</f>
        <v>-0.001029999999445863</v>
      </c>
      <c r="N363" s="16">
        <f t="shared" si="117"/>
        <v>0.003000000026077032</v>
      </c>
      <c r="O363" s="16"/>
      <c r="P363" s="16"/>
      <c r="Q363" s="111"/>
      <c r="R363" s="16"/>
      <c r="S363" s="17"/>
    </row>
    <row r="364" spans="1:19" ht="13.5" thickBot="1">
      <c r="A364" s="116"/>
      <c r="B364" s="113"/>
      <c r="C364" s="122"/>
      <c r="D364" s="11" t="s">
        <v>23</v>
      </c>
      <c r="E364" s="46">
        <v>5389.778</v>
      </c>
      <c r="F364" s="125"/>
      <c r="G364" s="108"/>
      <c r="H364" s="18">
        <v>14175.12</v>
      </c>
      <c r="I364" s="19">
        <v>307217.34</v>
      </c>
      <c r="J364" s="16">
        <f>(E364*F354)</f>
        <v>14175.11614</v>
      </c>
      <c r="K364" s="17">
        <f>SUM(E364*G354)</f>
        <v>307217.346</v>
      </c>
      <c r="L364" s="16">
        <f t="shared" si="116"/>
        <v>321392.46214</v>
      </c>
      <c r="M364" s="17">
        <f>SUM(J364-H364)</f>
        <v>-0.003860000000713626</v>
      </c>
      <c r="N364" s="16">
        <f t="shared" si="117"/>
        <v>0.005999999993946403</v>
      </c>
      <c r="O364" s="16"/>
      <c r="P364" s="16"/>
      <c r="Q364" s="111"/>
      <c r="R364" s="16"/>
      <c r="S364" s="17"/>
    </row>
    <row r="365" spans="1:19" ht="13.5" thickBot="1">
      <c r="A365" s="117"/>
      <c r="B365" s="114"/>
      <c r="C365" s="123"/>
      <c r="D365" s="27" t="s">
        <v>24</v>
      </c>
      <c r="E365" s="46">
        <v>4905.891</v>
      </c>
      <c r="F365" s="126"/>
      <c r="G365" s="109"/>
      <c r="H365" s="21">
        <v>12902.49</v>
      </c>
      <c r="I365" s="22">
        <v>279635.78</v>
      </c>
      <c r="J365" s="20">
        <f>SUM(E365*F354)</f>
        <v>12902.49333</v>
      </c>
      <c r="K365" s="17">
        <f>SUM(E365*G354)</f>
        <v>279635.78699999995</v>
      </c>
      <c r="L365" s="20">
        <f>SUM(J365,K365)</f>
        <v>292538.28033</v>
      </c>
      <c r="M365" s="17">
        <f>SUM(J365-H365)</f>
        <v>0.003329999999550637</v>
      </c>
      <c r="N365" s="16">
        <f t="shared" si="117"/>
        <v>0.006999999925028533</v>
      </c>
      <c r="O365" s="16"/>
      <c r="P365" s="16"/>
      <c r="Q365" s="111"/>
      <c r="R365" s="16"/>
      <c r="S365" s="17"/>
    </row>
    <row r="366" spans="1:19" ht="13.5" thickBot="1">
      <c r="A366" s="23"/>
      <c r="B366" s="31">
        <v>2019</v>
      </c>
      <c r="C366" s="25"/>
      <c r="D366" s="26" t="s">
        <v>25</v>
      </c>
      <c r="E366" s="43">
        <f>SUM(E354:E365)</f>
        <v>55010.67599999999</v>
      </c>
      <c r="F366" s="25"/>
      <c r="G366" s="24"/>
      <c r="H366" s="43">
        <f aca="true" t="shared" si="118" ref="H366:S366">SUM(H354:H365)</f>
        <v>144678.07</v>
      </c>
      <c r="I366" s="43">
        <f t="shared" si="118"/>
        <v>3135608.4699999997</v>
      </c>
      <c r="J366" s="43">
        <v>144678.07</v>
      </c>
      <c r="K366" s="43">
        <f t="shared" si="118"/>
        <v>3135608.5320000006</v>
      </c>
      <c r="L366" s="43">
        <f>H366+I366</f>
        <v>3280286.5399999996</v>
      </c>
      <c r="M366" s="43">
        <v>0</v>
      </c>
      <c r="N366" s="43">
        <f t="shared" si="118"/>
        <v>0.062000000005355105</v>
      </c>
      <c r="O366" s="43">
        <f t="shared" si="118"/>
        <v>0</v>
      </c>
      <c r="P366" s="43">
        <f t="shared" si="118"/>
        <v>0</v>
      </c>
      <c r="Q366" s="43">
        <f t="shared" si="118"/>
        <v>0</v>
      </c>
      <c r="R366" s="43">
        <f t="shared" si="118"/>
        <v>0</v>
      </c>
      <c r="S366" s="43">
        <f t="shared" si="118"/>
        <v>0</v>
      </c>
    </row>
    <row r="367" spans="1:19" ht="13.5" thickBot="1">
      <c r="A367" s="28">
        <f>A354</f>
        <v>24</v>
      </c>
      <c r="B367" s="47" t="str">
        <f>B354</f>
        <v>Регионално депо Плевен</v>
      </c>
      <c r="C367" s="29" t="str">
        <f>C354</f>
        <v>Плевен, Гулянци, Д.Дъбник, Д.Митрополия, Искър, Пордим </v>
      </c>
      <c r="D367" s="26"/>
      <c r="E367" s="43">
        <f>E353+E366</f>
        <v>166302.316</v>
      </c>
      <c r="F367" s="29">
        <v>2.63</v>
      </c>
      <c r="G367" s="28"/>
      <c r="H367" s="43">
        <f>H353+H366</f>
        <v>437375.06</v>
      </c>
      <c r="I367" s="43">
        <f aca="true" t="shared" si="119" ref="I367:S367">SUM(I353:I365)</f>
        <v>7826116.590000002</v>
      </c>
      <c r="J367" s="43">
        <v>437375.06</v>
      </c>
      <c r="K367" s="43">
        <f t="shared" si="119"/>
        <v>7826116.651999999</v>
      </c>
      <c r="L367" s="43">
        <f>H367+I367</f>
        <v>8263491.650000001</v>
      </c>
      <c r="M367" s="43">
        <v>0.01</v>
      </c>
      <c r="N367" s="43">
        <f t="shared" si="119"/>
        <v>0.062000000005355105</v>
      </c>
      <c r="O367" s="43">
        <f t="shared" si="119"/>
        <v>0</v>
      </c>
      <c r="P367" s="43">
        <f t="shared" si="119"/>
        <v>0</v>
      </c>
      <c r="Q367" s="43">
        <f t="shared" si="119"/>
        <v>0</v>
      </c>
      <c r="R367" s="43">
        <f t="shared" si="119"/>
        <v>0</v>
      </c>
      <c r="S367" s="43">
        <f t="shared" si="119"/>
        <v>0</v>
      </c>
    </row>
    <row r="368" spans="1:19" ht="13.5" thickBot="1">
      <c r="A368" s="35"/>
      <c r="B368" s="51" t="s">
        <v>84</v>
      </c>
      <c r="C368" s="36"/>
      <c r="D368" s="37"/>
      <c r="E368" s="54">
        <v>96564.38</v>
      </c>
      <c r="F368" s="36"/>
      <c r="G368" s="38"/>
      <c r="H368" s="54">
        <v>253964.33</v>
      </c>
      <c r="I368" s="55">
        <v>4067451.61</v>
      </c>
      <c r="J368" s="84">
        <v>253964.33</v>
      </c>
      <c r="K368" s="85">
        <v>4067451.61</v>
      </c>
      <c r="L368" s="52">
        <v>4321415.94</v>
      </c>
      <c r="M368" s="45"/>
      <c r="N368" s="45"/>
      <c r="O368" s="40"/>
      <c r="P368" s="41"/>
      <c r="Q368" s="41"/>
      <c r="R368" s="41"/>
      <c r="S368" s="41"/>
    </row>
    <row r="369" spans="1:19" ht="13.5" customHeight="1" thickBot="1">
      <c r="A369" s="115">
        <v>25</v>
      </c>
      <c r="B369" s="118" t="s">
        <v>58</v>
      </c>
      <c r="C369" s="121" t="s">
        <v>26</v>
      </c>
      <c r="D369" s="11" t="s">
        <v>13</v>
      </c>
      <c r="E369" s="46">
        <v>4127.001</v>
      </c>
      <c r="F369" s="124">
        <v>2.63</v>
      </c>
      <c r="G369" s="107">
        <v>57</v>
      </c>
      <c r="H369" s="14">
        <v>10854.01</v>
      </c>
      <c r="I369" s="15">
        <v>235239.05</v>
      </c>
      <c r="J369" s="12">
        <f>(E369*F369)</f>
        <v>10854.01263</v>
      </c>
      <c r="K369" s="13">
        <f>SUM(G369*E369)</f>
        <v>235239.057</v>
      </c>
      <c r="L369" s="12">
        <f>SUM(J369,K369)</f>
        <v>246093.06963</v>
      </c>
      <c r="M369" s="17">
        <f aca="true" t="shared" si="120" ref="M369:N374">SUM(J369-H369)</f>
        <v>0.00262999999904423</v>
      </c>
      <c r="N369" s="16">
        <f t="shared" si="120"/>
        <v>0.007000000012340024</v>
      </c>
      <c r="O369" s="16"/>
      <c r="P369" s="16"/>
      <c r="Q369" s="110"/>
      <c r="R369" s="16"/>
      <c r="S369" s="17"/>
    </row>
    <row r="370" spans="1:19" ht="13.5" thickBot="1">
      <c r="A370" s="116"/>
      <c r="B370" s="119"/>
      <c r="C370" s="122"/>
      <c r="D370" s="11" t="s">
        <v>14</v>
      </c>
      <c r="E370" s="46">
        <v>3815.159</v>
      </c>
      <c r="F370" s="125"/>
      <c r="G370" s="108"/>
      <c r="H370" s="18">
        <v>10033.87</v>
      </c>
      <c r="I370" s="19">
        <v>217464.06</v>
      </c>
      <c r="J370" s="16">
        <f>(E370*F369)</f>
        <v>10033.86817</v>
      </c>
      <c r="K370" s="17">
        <f>SUM(E370*G369)</f>
        <v>217464.063</v>
      </c>
      <c r="L370" s="16">
        <f>SUM(J370,K370)</f>
        <v>227497.93117</v>
      </c>
      <c r="M370" s="17">
        <f t="shared" si="120"/>
        <v>-0.001830000001064036</v>
      </c>
      <c r="N370" s="16">
        <f t="shared" si="120"/>
        <v>0.0029999999969732016</v>
      </c>
      <c r="O370" s="16"/>
      <c r="P370" s="16"/>
      <c r="Q370" s="111"/>
      <c r="R370" s="16"/>
      <c r="S370" s="17"/>
    </row>
    <row r="371" spans="1:19" ht="13.5" thickBot="1">
      <c r="A371" s="116"/>
      <c r="B371" s="119"/>
      <c r="C371" s="122"/>
      <c r="D371" s="11" t="s">
        <v>15</v>
      </c>
      <c r="E371" s="46">
        <v>3815.524</v>
      </c>
      <c r="F371" s="125"/>
      <c r="G371" s="108"/>
      <c r="H371" s="18">
        <v>10034.83</v>
      </c>
      <c r="I371" s="19">
        <v>217484.86</v>
      </c>
      <c r="J371" s="16">
        <f>(E371*F369)</f>
        <v>10034.82812</v>
      </c>
      <c r="K371" s="17">
        <f>SUM(E371*G369)</f>
        <v>217484.868</v>
      </c>
      <c r="L371" s="16">
        <f aca="true" t="shared" si="121" ref="L371:L379">SUM(J371,K371)</f>
        <v>227519.69611999998</v>
      </c>
      <c r="M371" s="17">
        <f t="shared" si="120"/>
        <v>-0.0018799999998009298</v>
      </c>
      <c r="N371" s="16">
        <f t="shared" si="120"/>
        <v>0.008000000001629815</v>
      </c>
      <c r="O371" s="16"/>
      <c r="P371" s="16"/>
      <c r="Q371" s="111"/>
      <c r="R371" s="16"/>
      <c r="S371" s="17"/>
    </row>
    <row r="372" spans="1:19" ht="13.5" thickBot="1">
      <c r="A372" s="116"/>
      <c r="B372" s="119"/>
      <c r="C372" s="122"/>
      <c r="D372" s="11" t="s">
        <v>16</v>
      </c>
      <c r="E372" s="46">
        <v>3352.247</v>
      </c>
      <c r="F372" s="125"/>
      <c r="G372" s="108"/>
      <c r="H372" s="18">
        <v>8816.41</v>
      </c>
      <c r="I372" s="19">
        <v>191078.07</v>
      </c>
      <c r="J372" s="16">
        <f>(E372*F369)</f>
        <v>8816.409609999999</v>
      </c>
      <c r="K372" s="17">
        <f>SUM(E372*G369)</f>
        <v>191078.079</v>
      </c>
      <c r="L372" s="16">
        <f t="shared" si="121"/>
        <v>199894.48861</v>
      </c>
      <c r="M372" s="17">
        <f t="shared" si="120"/>
        <v>-0.00039000000106170774</v>
      </c>
      <c r="N372" s="16">
        <f t="shared" si="120"/>
        <v>0.008999999990919605</v>
      </c>
      <c r="O372" s="16"/>
      <c r="P372" s="16"/>
      <c r="Q372" s="111"/>
      <c r="R372" s="16"/>
      <c r="S372" s="17"/>
    </row>
    <row r="373" spans="1:19" ht="13.5" thickBot="1">
      <c r="A373" s="116"/>
      <c r="B373" s="119"/>
      <c r="C373" s="122"/>
      <c r="D373" s="11" t="s">
        <v>17</v>
      </c>
      <c r="E373" s="46">
        <v>4002.373</v>
      </c>
      <c r="F373" s="125"/>
      <c r="G373" s="108"/>
      <c r="H373" s="18">
        <v>10526.24</v>
      </c>
      <c r="I373" s="19">
        <v>228135.26</v>
      </c>
      <c r="J373" s="16">
        <f>(E373*F369)</f>
        <v>10526.24099</v>
      </c>
      <c r="K373" s="17">
        <f>SUM(E373*G369)</f>
        <v>228135.261</v>
      </c>
      <c r="L373" s="16">
        <f t="shared" si="121"/>
        <v>238661.50199</v>
      </c>
      <c r="M373" s="17">
        <f t="shared" si="120"/>
        <v>0.000990000000456348</v>
      </c>
      <c r="N373" s="16">
        <f t="shared" si="120"/>
        <v>0.0009999999892897904</v>
      </c>
      <c r="O373" s="16"/>
      <c r="P373" s="16"/>
      <c r="Q373" s="111"/>
      <c r="R373" s="16"/>
      <c r="S373" s="17"/>
    </row>
    <row r="374" spans="1:19" ht="13.5" thickBot="1">
      <c r="A374" s="116"/>
      <c r="B374" s="120"/>
      <c r="C374" s="122"/>
      <c r="D374" s="11" t="s">
        <v>18</v>
      </c>
      <c r="E374" s="46">
        <v>3867.571</v>
      </c>
      <c r="F374" s="125"/>
      <c r="G374" s="108"/>
      <c r="H374" s="18">
        <v>10171.71</v>
      </c>
      <c r="I374" s="19">
        <v>220451.54</v>
      </c>
      <c r="J374" s="16">
        <f>(E374*F369)</f>
        <v>10171.711729999999</v>
      </c>
      <c r="K374" s="17">
        <f>SUM(E374*G369)</f>
        <v>220451.547</v>
      </c>
      <c r="L374" s="16">
        <f t="shared" si="121"/>
        <v>230623.25873</v>
      </c>
      <c r="M374" s="17">
        <f t="shared" si="120"/>
        <v>0.0017299999999522697</v>
      </c>
      <c r="N374" s="16">
        <f t="shared" si="120"/>
        <v>0.006999999983236194</v>
      </c>
      <c r="O374" s="16"/>
      <c r="P374" s="16"/>
      <c r="Q374" s="111"/>
      <c r="R374" s="16"/>
      <c r="S374" s="17"/>
    </row>
    <row r="375" spans="1:19" ht="13.5" thickBot="1">
      <c r="A375" s="116"/>
      <c r="B375" s="112" t="s">
        <v>42</v>
      </c>
      <c r="C375" s="122"/>
      <c r="D375" s="11" t="s">
        <v>19</v>
      </c>
      <c r="E375" s="46">
        <v>3509.016</v>
      </c>
      <c r="F375" s="125"/>
      <c r="G375" s="108"/>
      <c r="H375" s="18">
        <v>9228.7</v>
      </c>
      <c r="I375" s="19">
        <v>200013.91</v>
      </c>
      <c r="J375" s="16">
        <f>(E375*F369)</f>
        <v>9228.71208</v>
      </c>
      <c r="K375" s="17">
        <f>SUM(E375*G369)</f>
        <v>200013.912</v>
      </c>
      <c r="L375" s="16">
        <f t="shared" si="121"/>
        <v>209242.62408</v>
      </c>
      <c r="M375" s="17">
        <v>0</v>
      </c>
      <c r="N375" s="16">
        <f aca="true" t="shared" si="122" ref="N375:N380">SUM(K375-I375)</f>
        <v>0.0020000000076834112</v>
      </c>
      <c r="O375" s="16"/>
      <c r="P375" s="16"/>
      <c r="Q375" s="111"/>
      <c r="R375" s="16"/>
      <c r="S375" s="17"/>
    </row>
    <row r="376" spans="1:19" ht="13.5" thickBot="1">
      <c r="A376" s="116"/>
      <c r="B376" s="113"/>
      <c r="C376" s="122"/>
      <c r="D376" s="11" t="s">
        <v>20</v>
      </c>
      <c r="E376" s="46">
        <v>3470.251</v>
      </c>
      <c r="F376" s="125"/>
      <c r="G376" s="108"/>
      <c r="H376" s="18">
        <v>9126.76</v>
      </c>
      <c r="I376" s="19">
        <v>197804.3</v>
      </c>
      <c r="J376" s="16">
        <f>(E376*F369)</f>
        <v>9126.76013</v>
      </c>
      <c r="K376" s="17">
        <f>SUM(E376*G369)</f>
        <v>197804.307</v>
      </c>
      <c r="L376" s="16">
        <f t="shared" si="121"/>
        <v>206931.06713</v>
      </c>
      <c r="M376" s="17">
        <f>SUM(J376-H376)</f>
        <v>0.00013000000035390258</v>
      </c>
      <c r="N376" s="16">
        <f t="shared" si="122"/>
        <v>0.007000000012340024</v>
      </c>
      <c r="O376" s="16"/>
      <c r="P376" s="16"/>
      <c r="Q376" s="111"/>
      <c r="R376" s="16"/>
      <c r="S376" s="17"/>
    </row>
    <row r="377" spans="1:19" ht="13.5" thickBot="1">
      <c r="A377" s="116"/>
      <c r="B377" s="113"/>
      <c r="C377" s="122"/>
      <c r="D377" s="11" t="s">
        <v>21</v>
      </c>
      <c r="E377" s="46">
        <v>3453.842</v>
      </c>
      <c r="F377" s="125"/>
      <c r="G377" s="108"/>
      <c r="H377" s="32">
        <v>9083.6</v>
      </c>
      <c r="I377" s="33">
        <v>196868.99</v>
      </c>
      <c r="J377" s="16">
        <f>(E377*F369)</f>
        <v>9083.60446</v>
      </c>
      <c r="K377" s="17">
        <f>SUM(E377*G369)</f>
        <v>196868.994</v>
      </c>
      <c r="L377" s="16">
        <f t="shared" si="121"/>
        <v>205952.59846</v>
      </c>
      <c r="M377" s="17">
        <f>SUM(J377-H377)</f>
        <v>0.004460000000108266</v>
      </c>
      <c r="N377" s="16">
        <f t="shared" si="122"/>
        <v>0.0040000000153668225</v>
      </c>
      <c r="O377" s="16"/>
      <c r="P377" s="16"/>
      <c r="Q377" s="111"/>
      <c r="R377" s="16"/>
      <c r="S377" s="17"/>
    </row>
    <row r="378" spans="1:19" ht="13.5" thickBot="1">
      <c r="A378" s="116"/>
      <c r="B378" s="113"/>
      <c r="C378" s="122"/>
      <c r="D378" s="11" t="s">
        <v>22</v>
      </c>
      <c r="E378" s="46">
        <v>4071.419</v>
      </c>
      <c r="F378" s="125"/>
      <c r="G378" s="108"/>
      <c r="H378" s="18">
        <v>10707.83</v>
      </c>
      <c r="I378" s="19">
        <v>232070.88</v>
      </c>
      <c r="J378" s="16">
        <f>(E378*F369)</f>
        <v>10707.83197</v>
      </c>
      <c r="K378" s="17">
        <f>SUM(E378*G369)</f>
        <v>232070.883</v>
      </c>
      <c r="L378" s="16">
        <f t="shared" si="121"/>
        <v>242778.71497</v>
      </c>
      <c r="M378" s="17">
        <f>SUM(J378-H378)</f>
        <v>0.001969999999346328</v>
      </c>
      <c r="N378" s="16">
        <f t="shared" si="122"/>
        <v>0.0029999999969732016</v>
      </c>
      <c r="O378" s="16"/>
      <c r="P378" s="16"/>
      <c r="Q378" s="111"/>
      <c r="R378" s="16"/>
      <c r="S378" s="17"/>
    </row>
    <row r="379" spans="1:19" ht="13.5" thickBot="1">
      <c r="A379" s="116"/>
      <c r="B379" s="113"/>
      <c r="C379" s="122"/>
      <c r="D379" s="11" t="s">
        <v>23</v>
      </c>
      <c r="E379" s="46">
        <v>4623.238</v>
      </c>
      <c r="F379" s="125"/>
      <c r="G379" s="108"/>
      <c r="H379" s="18">
        <v>12159.12</v>
      </c>
      <c r="I379" s="19">
        <v>263524.56</v>
      </c>
      <c r="J379" s="16">
        <f>(E379*F369)</f>
        <v>12159.11594</v>
      </c>
      <c r="K379" s="17">
        <f>SUM(E379*G369)</f>
        <v>263524.566</v>
      </c>
      <c r="L379" s="16">
        <f t="shared" si="121"/>
        <v>275683.68194</v>
      </c>
      <c r="M379" s="17">
        <f>SUM(J379-H379)</f>
        <v>-0.004060000001118169</v>
      </c>
      <c r="N379" s="16">
        <f t="shared" si="122"/>
        <v>0.005999999993946403</v>
      </c>
      <c r="O379" s="16"/>
      <c r="P379" s="16"/>
      <c r="Q379" s="111"/>
      <c r="R379" s="16"/>
      <c r="S379" s="17"/>
    </row>
    <row r="380" spans="1:19" ht="13.5" thickBot="1">
      <c r="A380" s="117"/>
      <c r="B380" s="114"/>
      <c r="C380" s="123"/>
      <c r="D380" s="27" t="s">
        <v>24</v>
      </c>
      <c r="E380" s="46">
        <v>4258.451</v>
      </c>
      <c r="F380" s="126"/>
      <c r="G380" s="109"/>
      <c r="H380" s="21">
        <v>11199.73</v>
      </c>
      <c r="I380" s="22">
        <v>242731.7</v>
      </c>
      <c r="J380" s="20">
        <f>SUM(E380*F369)</f>
        <v>11199.72613</v>
      </c>
      <c r="K380" s="17">
        <f>SUM(E380*G369)</f>
        <v>242731.707</v>
      </c>
      <c r="L380" s="20">
        <f>SUM(J380,K380)</f>
        <v>253931.43313</v>
      </c>
      <c r="M380" s="17">
        <f>SUM(J380-H380)</f>
        <v>-0.0038700000004610047</v>
      </c>
      <c r="N380" s="16">
        <f t="shared" si="122"/>
        <v>0.006999999983236194</v>
      </c>
      <c r="O380" s="16"/>
      <c r="P380" s="16"/>
      <c r="Q380" s="111"/>
      <c r="R380" s="16"/>
      <c r="S380" s="17"/>
    </row>
    <row r="381" spans="1:19" ht="13.5" thickBot="1">
      <c r="A381" s="23"/>
      <c r="B381" s="31">
        <v>2019</v>
      </c>
      <c r="C381" s="25"/>
      <c r="D381" s="26" t="s">
        <v>25</v>
      </c>
      <c r="E381" s="43">
        <f>SUM(E369:E380)</f>
        <v>46366.092</v>
      </c>
      <c r="F381" s="25"/>
      <c r="G381" s="24"/>
      <c r="H381" s="43">
        <f aca="true" t="shared" si="123" ref="H381:S381">SUM(H369:H380)</f>
        <v>121942.80999999998</v>
      </c>
      <c r="I381" s="43">
        <f t="shared" si="123"/>
        <v>2642867.18</v>
      </c>
      <c r="J381" s="43">
        <f t="shared" si="123"/>
        <v>121942.82195999999</v>
      </c>
      <c r="K381" s="43">
        <f t="shared" si="123"/>
        <v>2642867.244</v>
      </c>
      <c r="L381" s="43">
        <f t="shared" si="123"/>
        <v>2764810.06596</v>
      </c>
      <c r="M381" s="43">
        <f t="shared" si="123"/>
        <v>-0.00012000000424450263</v>
      </c>
      <c r="N381" s="43">
        <f t="shared" si="123"/>
        <v>0.06399999998393469</v>
      </c>
      <c r="O381" s="43">
        <f t="shared" si="123"/>
        <v>0</v>
      </c>
      <c r="P381" s="43">
        <f t="shared" si="123"/>
        <v>0</v>
      </c>
      <c r="Q381" s="43">
        <f t="shared" si="123"/>
        <v>0</v>
      </c>
      <c r="R381" s="43">
        <f t="shared" si="123"/>
        <v>0</v>
      </c>
      <c r="S381" s="43">
        <f t="shared" si="123"/>
        <v>0</v>
      </c>
    </row>
    <row r="382" spans="1:19" ht="13.5" thickBot="1">
      <c r="A382" s="28">
        <f>A369</f>
        <v>25</v>
      </c>
      <c r="B382" s="47" t="str">
        <f>B369</f>
        <v>Регионално депо Плевен</v>
      </c>
      <c r="C382" s="29" t="str">
        <f>C369</f>
        <v>Плевен</v>
      </c>
      <c r="D382" s="30"/>
      <c r="E382" s="43">
        <f>SUM(E368:E380)</f>
        <v>142930.47200000004</v>
      </c>
      <c r="F382" s="29">
        <v>2.63</v>
      </c>
      <c r="G382" s="28"/>
      <c r="H382" s="43">
        <f aca="true" t="shared" si="124" ref="H382:S382">SUM(H368:H380)</f>
        <v>375907.13999999996</v>
      </c>
      <c r="I382" s="43">
        <f t="shared" si="124"/>
        <v>6710318.79</v>
      </c>
      <c r="J382" s="43">
        <f t="shared" si="124"/>
        <v>375907.15196</v>
      </c>
      <c r="K382" s="43">
        <f t="shared" si="124"/>
        <v>6710318.854</v>
      </c>
      <c r="L382" s="43">
        <f t="shared" si="124"/>
        <v>7086226.00596</v>
      </c>
      <c r="M382" s="43">
        <f t="shared" si="124"/>
        <v>-0.00012000000424450263</v>
      </c>
      <c r="N382" s="43">
        <f t="shared" si="124"/>
        <v>0.06399999998393469</v>
      </c>
      <c r="O382" s="43">
        <f t="shared" si="124"/>
        <v>0</v>
      </c>
      <c r="P382" s="43">
        <f t="shared" si="124"/>
        <v>0</v>
      </c>
      <c r="Q382" s="43">
        <f t="shared" si="124"/>
        <v>0</v>
      </c>
      <c r="R382" s="43">
        <f t="shared" si="124"/>
        <v>0</v>
      </c>
      <c r="S382" s="43">
        <f t="shared" si="124"/>
        <v>0</v>
      </c>
    </row>
    <row r="383" spans="1:19" ht="13.5" thickBot="1">
      <c r="A383" s="35"/>
      <c r="B383" s="51" t="s">
        <v>84</v>
      </c>
      <c r="C383" s="36"/>
      <c r="D383" s="37"/>
      <c r="E383" s="44">
        <v>994.62</v>
      </c>
      <c r="F383" s="36"/>
      <c r="G383" s="38"/>
      <c r="H383" s="44">
        <v>2615.83</v>
      </c>
      <c r="I383" s="55">
        <v>43149.24</v>
      </c>
      <c r="J383" s="92">
        <v>2615.83</v>
      </c>
      <c r="K383" s="85">
        <v>43149.24</v>
      </c>
      <c r="L383" s="52">
        <v>45765.07</v>
      </c>
      <c r="M383" s="45"/>
      <c r="N383" s="45"/>
      <c r="O383" s="40"/>
      <c r="P383" s="41"/>
      <c r="Q383" s="41"/>
      <c r="R383" s="41"/>
      <c r="S383" s="41"/>
    </row>
    <row r="384" spans="1:19" ht="13.5" customHeight="1" thickBot="1">
      <c r="A384" s="115">
        <v>26</v>
      </c>
      <c r="B384" s="118" t="s">
        <v>58</v>
      </c>
      <c r="C384" s="121" t="s">
        <v>64</v>
      </c>
      <c r="D384" s="11" t="s">
        <v>13</v>
      </c>
      <c r="E384" s="46">
        <v>120.22</v>
      </c>
      <c r="F384" s="124">
        <v>2.63</v>
      </c>
      <c r="G384" s="107">
        <v>57</v>
      </c>
      <c r="H384" s="14">
        <v>316.18</v>
      </c>
      <c r="I384" s="15">
        <v>6852.54</v>
      </c>
      <c r="J384" s="12">
        <f>(E384*F384)</f>
        <v>316.17859999999996</v>
      </c>
      <c r="K384" s="13">
        <f>SUM(G384*E384)</f>
        <v>6852.54</v>
      </c>
      <c r="L384" s="12">
        <f>SUM(J384,K384)</f>
        <v>7168.7186</v>
      </c>
      <c r="M384" s="17">
        <f aca="true" t="shared" si="125" ref="M384:N389">SUM(J384-H384)</f>
        <v>-0.0014000000000464752</v>
      </c>
      <c r="N384" s="16">
        <f t="shared" si="125"/>
        <v>0</v>
      </c>
      <c r="O384" s="16"/>
      <c r="P384" s="16"/>
      <c r="Q384" s="110"/>
      <c r="R384" s="16"/>
      <c r="S384" s="17"/>
    </row>
    <row r="385" spans="1:19" ht="13.5" thickBot="1">
      <c r="A385" s="116"/>
      <c r="B385" s="119"/>
      <c r="C385" s="122"/>
      <c r="D385" s="11" t="s">
        <v>14</v>
      </c>
      <c r="E385" s="46">
        <v>150.4</v>
      </c>
      <c r="F385" s="125"/>
      <c r="G385" s="108"/>
      <c r="H385" s="18">
        <v>395.55</v>
      </c>
      <c r="I385" s="19">
        <v>8572.8</v>
      </c>
      <c r="J385" s="16">
        <f>(E385*F384)</f>
        <v>395.552</v>
      </c>
      <c r="K385" s="17">
        <f>SUM(E385*G384)</f>
        <v>8572.800000000001</v>
      </c>
      <c r="L385" s="16">
        <f>SUM(J385,K385)</f>
        <v>8968.352</v>
      </c>
      <c r="M385" s="17">
        <f t="shared" si="125"/>
        <v>0.0020000000000095497</v>
      </c>
      <c r="N385" s="16">
        <f t="shared" si="125"/>
        <v>1.8189894035458565E-12</v>
      </c>
      <c r="O385" s="16"/>
      <c r="P385" s="16"/>
      <c r="Q385" s="111"/>
      <c r="R385" s="16"/>
      <c r="S385" s="17"/>
    </row>
    <row r="386" spans="1:19" ht="13.5" thickBot="1">
      <c r="A386" s="116"/>
      <c r="B386" s="119"/>
      <c r="C386" s="122"/>
      <c r="D386" s="11" t="s">
        <v>15</v>
      </c>
      <c r="E386" s="46">
        <v>162.22</v>
      </c>
      <c r="F386" s="125"/>
      <c r="G386" s="108"/>
      <c r="H386" s="18">
        <v>426.64</v>
      </c>
      <c r="I386" s="19">
        <v>9246.54</v>
      </c>
      <c r="J386" s="16">
        <f>(E386*F384)</f>
        <v>426.6386</v>
      </c>
      <c r="K386" s="17">
        <f>SUM(E386*G384)</f>
        <v>9246.539999999999</v>
      </c>
      <c r="L386" s="16">
        <f aca="true" t="shared" si="126" ref="L386:L394">SUM(J386,K386)</f>
        <v>9673.1786</v>
      </c>
      <c r="M386" s="17">
        <f t="shared" si="125"/>
        <v>-0.0013999999999896318</v>
      </c>
      <c r="N386" s="16">
        <f t="shared" si="125"/>
        <v>-1.8189894035458565E-12</v>
      </c>
      <c r="O386" s="16"/>
      <c r="P386" s="16"/>
      <c r="Q386" s="111"/>
      <c r="R386" s="16"/>
      <c r="S386" s="17"/>
    </row>
    <row r="387" spans="1:19" ht="13.5" thickBot="1">
      <c r="A387" s="116"/>
      <c r="B387" s="119"/>
      <c r="C387" s="122"/>
      <c r="D387" s="11" t="s">
        <v>16</v>
      </c>
      <c r="E387" s="46">
        <v>113.24</v>
      </c>
      <c r="F387" s="125"/>
      <c r="G387" s="108"/>
      <c r="H387" s="18">
        <v>297.82</v>
      </c>
      <c r="I387" s="19">
        <v>6454.68</v>
      </c>
      <c r="J387" s="16">
        <f>(E387*F384)</f>
        <v>297.8212</v>
      </c>
      <c r="K387" s="17">
        <f>SUM(E387*G384)</f>
        <v>6454.679999999999</v>
      </c>
      <c r="L387" s="16">
        <f t="shared" si="126"/>
        <v>6752.5012</v>
      </c>
      <c r="M387" s="17">
        <f t="shared" si="125"/>
        <v>0.0011999999999829924</v>
      </c>
      <c r="N387" s="16">
        <f t="shared" si="125"/>
        <v>-9.094947017729282E-13</v>
      </c>
      <c r="O387" s="16"/>
      <c r="P387" s="16"/>
      <c r="Q387" s="111"/>
      <c r="R387" s="16"/>
      <c r="S387" s="17"/>
    </row>
    <row r="388" spans="1:19" ht="13.5" thickBot="1">
      <c r="A388" s="116"/>
      <c r="B388" s="119"/>
      <c r="C388" s="122"/>
      <c r="D388" s="11" t="s">
        <v>17</v>
      </c>
      <c r="E388" s="46">
        <v>139.86</v>
      </c>
      <c r="F388" s="125"/>
      <c r="G388" s="108"/>
      <c r="H388" s="18">
        <v>367.83</v>
      </c>
      <c r="I388" s="19">
        <v>7972.02</v>
      </c>
      <c r="J388" s="16">
        <f>(E388*F384)</f>
        <v>367.83180000000004</v>
      </c>
      <c r="K388" s="17">
        <f>SUM(E388*G384)</f>
        <v>7972.02</v>
      </c>
      <c r="L388" s="16">
        <f t="shared" si="126"/>
        <v>8339.8518</v>
      </c>
      <c r="M388" s="17">
        <f t="shared" si="125"/>
        <v>0.0018000000000597538</v>
      </c>
      <c r="N388" s="16">
        <f t="shared" si="125"/>
        <v>0</v>
      </c>
      <c r="O388" s="16"/>
      <c r="P388" s="16"/>
      <c r="Q388" s="111"/>
      <c r="R388" s="16"/>
      <c r="S388" s="17"/>
    </row>
    <row r="389" spans="1:19" ht="13.5" thickBot="1">
      <c r="A389" s="116"/>
      <c r="B389" s="120"/>
      <c r="C389" s="122"/>
      <c r="D389" s="11" t="s">
        <v>18</v>
      </c>
      <c r="E389" s="46">
        <v>80.22</v>
      </c>
      <c r="F389" s="125"/>
      <c r="G389" s="108"/>
      <c r="H389" s="18">
        <v>210.98</v>
      </c>
      <c r="I389" s="19">
        <v>4572.54</v>
      </c>
      <c r="J389" s="16">
        <f>(E389*F384)</f>
        <v>210.9786</v>
      </c>
      <c r="K389" s="17">
        <f>SUM(E389*G384)</f>
        <v>4572.54</v>
      </c>
      <c r="L389" s="16">
        <f t="shared" si="126"/>
        <v>4783.5186</v>
      </c>
      <c r="M389" s="17">
        <f t="shared" si="125"/>
        <v>-0.0013999999999896318</v>
      </c>
      <c r="N389" s="16">
        <f t="shared" si="125"/>
        <v>0</v>
      </c>
      <c r="O389" s="16"/>
      <c r="P389" s="16"/>
      <c r="Q389" s="111"/>
      <c r="R389" s="16"/>
      <c r="S389" s="17"/>
    </row>
    <row r="390" spans="1:19" ht="13.5" thickBot="1">
      <c r="A390" s="116"/>
      <c r="B390" s="112" t="s">
        <v>42</v>
      </c>
      <c r="C390" s="122"/>
      <c r="D390" s="11" t="s">
        <v>19</v>
      </c>
      <c r="E390" s="46">
        <v>78.26</v>
      </c>
      <c r="F390" s="125"/>
      <c r="G390" s="108"/>
      <c r="H390" s="18">
        <v>205.82</v>
      </c>
      <c r="I390" s="19">
        <v>4460.82</v>
      </c>
      <c r="J390" s="16">
        <f>(E390*F384)</f>
        <v>205.8238</v>
      </c>
      <c r="K390" s="17">
        <f>SUM(E390*G384)</f>
        <v>4460.820000000001</v>
      </c>
      <c r="L390" s="16">
        <f t="shared" si="126"/>
        <v>4666.643800000001</v>
      </c>
      <c r="M390" s="17">
        <v>0</v>
      </c>
      <c r="N390" s="16">
        <f aca="true" t="shared" si="127" ref="N390:N395">SUM(K390-I390)</f>
        <v>9.094947017729282E-13</v>
      </c>
      <c r="O390" s="16"/>
      <c r="P390" s="16"/>
      <c r="Q390" s="111"/>
      <c r="R390" s="16"/>
      <c r="S390" s="17"/>
    </row>
    <row r="391" spans="1:19" ht="13.5" thickBot="1">
      <c r="A391" s="116"/>
      <c r="B391" s="113"/>
      <c r="C391" s="122"/>
      <c r="D391" s="11" t="s">
        <v>20</v>
      </c>
      <c r="E391" s="46">
        <v>52.42</v>
      </c>
      <c r="F391" s="125"/>
      <c r="G391" s="108"/>
      <c r="H391" s="18">
        <v>137.86</v>
      </c>
      <c r="I391" s="19">
        <v>2987.94</v>
      </c>
      <c r="J391" s="16">
        <f>(E391*F384)</f>
        <v>137.8646</v>
      </c>
      <c r="K391" s="17">
        <f>SUM(E391*G384)</f>
        <v>2987.94</v>
      </c>
      <c r="L391" s="16">
        <f t="shared" si="126"/>
        <v>3125.8046</v>
      </c>
      <c r="M391" s="17">
        <f>SUM(J391-H391)</f>
        <v>0.004599999999982174</v>
      </c>
      <c r="N391" s="16">
        <f t="shared" si="127"/>
        <v>0</v>
      </c>
      <c r="O391" s="16"/>
      <c r="P391" s="16"/>
      <c r="Q391" s="111"/>
      <c r="R391" s="16"/>
      <c r="S391" s="17"/>
    </row>
    <row r="392" spans="1:19" ht="13.5" thickBot="1">
      <c r="A392" s="116"/>
      <c r="B392" s="113"/>
      <c r="C392" s="122"/>
      <c r="D392" s="11" t="s">
        <v>21</v>
      </c>
      <c r="E392" s="46">
        <v>86.68</v>
      </c>
      <c r="F392" s="125"/>
      <c r="G392" s="108"/>
      <c r="H392" s="32">
        <v>227.97</v>
      </c>
      <c r="I392" s="33">
        <v>4940.76</v>
      </c>
      <c r="J392" s="16">
        <f>(E392*F384)</f>
        <v>227.9684</v>
      </c>
      <c r="K392" s="17">
        <f>SUM(E392*G384)</f>
        <v>4940.76</v>
      </c>
      <c r="L392" s="16">
        <f t="shared" si="126"/>
        <v>5168.7284</v>
      </c>
      <c r="M392" s="17">
        <f>SUM(J392-H392)</f>
        <v>-0.001599999999996271</v>
      </c>
      <c r="N392" s="16">
        <f t="shared" si="127"/>
        <v>0</v>
      </c>
      <c r="O392" s="16"/>
      <c r="P392" s="16"/>
      <c r="Q392" s="111"/>
      <c r="R392" s="16"/>
      <c r="S392" s="17"/>
    </row>
    <row r="393" spans="1:19" ht="13.5" thickBot="1">
      <c r="A393" s="116"/>
      <c r="B393" s="113"/>
      <c r="C393" s="122"/>
      <c r="D393" s="11" t="s">
        <v>22</v>
      </c>
      <c r="E393" s="46">
        <v>72.94</v>
      </c>
      <c r="F393" s="125"/>
      <c r="G393" s="108"/>
      <c r="H393" s="18">
        <v>191.83</v>
      </c>
      <c r="I393" s="19">
        <v>4157.58</v>
      </c>
      <c r="J393" s="16">
        <f>(E393*F384)</f>
        <v>191.8322</v>
      </c>
      <c r="K393" s="17">
        <f>SUM(E393*G384)</f>
        <v>4157.58</v>
      </c>
      <c r="L393" s="16">
        <f t="shared" si="126"/>
        <v>4349.4122</v>
      </c>
      <c r="M393" s="17">
        <f>SUM(J393-H393)</f>
        <v>0.0021999999999877673</v>
      </c>
      <c r="N393" s="16">
        <f t="shared" si="127"/>
        <v>0</v>
      </c>
      <c r="O393" s="16"/>
      <c r="P393" s="16"/>
      <c r="Q393" s="111"/>
      <c r="R393" s="16"/>
      <c r="S393" s="17"/>
    </row>
    <row r="394" spans="1:19" ht="13.5" thickBot="1">
      <c r="A394" s="116"/>
      <c r="B394" s="113"/>
      <c r="C394" s="122"/>
      <c r="D394" s="11" t="s">
        <v>23</v>
      </c>
      <c r="E394" s="46">
        <v>96.3</v>
      </c>
      <c r="F394" s="125"/>
      <c r="G394" s="108"/>
      <c r="H394" s="18">
        <v>253.27</v>
      </c>
      <c r="I394" s="19">
        <v>5489.1</v>
      </c>
      <c r="J394" s="16">
        <f>(E394*F384)</f>
        <v>253.26899999999998</v>
      </c>
      <c r="K394" s="17">
        <f>SUM(E394*G384)</f>
        <v>5489.099999999999</v>
      </c>
      <c r="L394" s="16">
        <f t="shared" si="126"/>
        <v>5742.369</v>
      </c>
      <c r="M394" s="17">
        <f>SUM(J394-H394)</f>
        <v>-0.0010000000000331966</v>
      </c>
      <c r="N394" s="16">
        <f t="shared" si="127"/>
        <v>-9.094947017729282E-13</v>
      </c>
      <c r="O394" s="16"/>
      <c r="P394" s="16"/>
      <c r="Q394" s="111"/>
      <c r="R394" s="16"/>
      <c r="S394" s="17"/>
    </row>
    <row r="395" spans="1:19" ht="13.5" thickBot="1">
      <c r="A395" s="117"/>
      <c r="B395" s="114"/>
      <c r="C395" s="123"/>
      <c r="D395" s="27" t="s">
        <v>24</v>
      </c>
      <c r="E395" s="46">
        <v>51.96</v>
      </c>
      <c r="F395" s="126"/>
      <c r="G395" s="109"/>
      <c r="H395" s="21">
        <v>136.65</v>
      </c>
      <c r="I395" s="22">
        <v>2961.72</v>
      </c>
      <c r="J395" s="20">
        <f>SUM(E395*F384)</f>
        <v>136.6548</v>
      </c>
      <c r="K395" s="17">
        <f>SUM(E395*G384)</f>
        <v>2961.7200000000003</v>
      </c>
      <c r="L395" s="20">
        <f>SUM(J395,K395)</f>
        <v>3098.3748</v>
      </c>
      <c r="M395" s="17">
        <f>SUM(J395-H395)</f>
        <v>0.004799999999988813</v>
      </c>
      <c r="N395" s="16">
        <f t="shared" si="127"/>
        <v>4.547473508864641E-13</v>
      </c>
      <c r="O395" s="16"/>
      <c r="P395" s="16"/>
      <c r="Q395" s="111"/>
      <c r="R395" s="16"/>
      <c r="S395" s="17"/>
    </row>
    <row r="396" spans="1:19" ht="13.5" thickBot="1">
      <c r="A396" s="23"/>
      <c r="B396" s="31">
        <v>2019</v>
      </c>
      <c r="C396" s="25"/>
      <c r="D396" s="26" t="s">
        <v>25</v>
      </c>
      <c r="E396" s="43">
        <f>SUM(E384:E395)</f>
        <v>1204.72</v>
      </c>
      <c r="F396" s="25"/>
      <c r="G396" s="24"/>
      <c r="H396" s="43">
        <f aca="true" t="shared" si="128" ref="H396:S396">SUM(H384:H395)</f>
        <v>3168.3999999999996</v>
      </c>
      <c r="I396" s="43">
        <f t="shared" si="128"/>
        <v>68669.04000000001</v>
      </c>
      <c r="J396" s="43">
        <v>3168.4</v>
      </c>
      <c r="K396" s="43">
        <f t="shared" si="128"/>
        <v>68669.04000000001</v>
      </c>
      <c r="L396" s="43">
        <f>H396+I396</f>
        <v>71837.44</v>
      </c>
      <c r="M396" s="43">
        <v>0</v>
      </c>
      <c r="N396" s="43">
        <f t="shared" si="128"/>
        <v>-4.547473508864641E-13</v>
      </c>
      <c r="O396" s="43">
        <f t="shared" si="128"/>
        <v>0</v>
      </c>
      <c r="P396" s="43">
        <f t="shared" si="128"/>
        <v>0</v>
      </c>
      <c r="Q396" s="43">
        <f t="shared" si="128"/>
        <v>0</v>
      </c>
      <c r="R396" s="43">
        <f t="shared" si="128"/>
        <v>0</v>
      </c>
      <c r="S396" s="43">
        <f t="shared" si="128"/>
        <v>0</v>
      </c>
    </row>
    <row r="397" spans="1:19" ht="13.5" thickBot="1">
      <c r="A397" s="28">
        <f>A384</f>
        <v>26</v>
      </c>
      <c r="B397" s="47" t="str">
        <f>B384</f>
        <v>Регионално депо Плевен</v>
      </c>
      <c r="C397" s="29" t="str">
        <f>C384</f>
        <v>Гулянци</v>
      </c>
      <c r="D397" s="30"/>
      <c r="E397" s="43">
        <f>SUM(E383:E395)</f>
        <v>2199.34</v>
      </c>
      <c r="F397" s="29">
        <v>2.63</v>
      </c>
      <c r="G397" s="28"/>
      <c r="H397" s="43">
        <f>H383+H396</f>
        <v>5784.23</v>
      </c>
      <c r="I397" s="43">
        <f aca="true" t="shared" si="129" ref="I397:S397">SUM(I383:I395)</f>
        <v>111818.28</v>
      </c>
      <c r="J397" s="43">
        <v>5784.23</v>
      </c>
      <c r="K397" s="43">
        <f t="shared" si="129"/>
        <v>111818.28</v>
      </c>
      <c r="L397" s="43">
        <f>H397+I397</f>
        <v>117602.51</v>
      </c>
      <c r="M397" s="43">
        <v>0</v>
      </c>
      <c r="N397" s="43">
        <f t="shared" si="129"/>
        <v>-4.547473508864641E-13</v>
      </c>
      <c r="O397" s="43">
        <f t="shared" si="129"/>
        <v>0</v>
      </c>
      <c r="P397" s="43">
        <f t="shared" si="129"/>
        <v>0</v>
      </c>
      <c r="Q397" s="43">
        <f t="shared" si="129"/>
        <v>0</v>
      </c>
      <c r="R397" s="43">
        <f t="shared" si="129"/>
        <v>0</v>
      </c>
      <c r="S397" s="43">
        <f t="shared" si="129"/>
        <v>0</v>
      </c>
    </row>
    <row r="398" spans="1:19" ht="13.5" thickBot="1">
      <c r="A398" s="35"/>
      <c r="B398" s="51" t="s">
        <v>84</v>
      </c>
      <c r="C398" s="36"/>
      <c r="D398" s="37"/>
      <c r="E398" s="44">
        <v>4590.75</v>
      </c>
      <c r="F398" s="36"/>
      <c r="G398" s="38"/>
      <c r="H398" s="54">
        <v>12073.67</v>
      </c>
      <c r="I398" s="55">
        <v>194283.07</v>
      </c>
      <c r="J398" s="84">
        <v>12073.67</v>
      </c>
      <c r="K398" s="85">
        <v>194283.07</v>
      </c>
      <c r="L398" s="52">
        <v>206356.74</v>
      </c>
      <c r="M398" s="45"/>
      <c r="N398" s="45"/>
      <c r="O398" s="40"/>
      <c r="P398" s="41"/>
      <c r="Q398" s="41"/>
      <c r="R398" s="41"/>
      <c r="S398" s="41"/>
    </row>
    <row r="399" spans="1:19" ht="13.5" thickBot="1">
      <c r="A399" s="115">
        <v>27</v>
      </c>
      <c r="B399" s="118" t="s">
        <v>58</v>
      </c>
      <c r="C399" s="121" t="s">
        <v>65</v>
      </c>
      <c r="D399" s="11" t="s">
        <v>13</v>
      </c>
      <c r="E399" s="46">
        <v>184.304</v>
      </c>
      <c r="F399" s="124">
        <v>2.63</v>
      </c>
      <c r="G399" s="107">
        <v>57</v>
      </c>
      <c r="H399" s="14">
        <v>484.72</v>
      </c>
      <c r="I399" s="15">
        <v>10505.33</v>
      </c>
      <c r="J399" s="12">
        <f>(E399*F399)</f>
        <v>484.71952</v>
      </c>
      <c r="K399" s="13">
        <f>SUM(G399*E399)</f>
        <v>10505.328</v>
      </c>
      <c r="L399" s="12">
        <f>SUM(J399,K399)</f>
        <v>10990.04752</v>
      </c>
      <c r="M399" s="17">
        <f aca="true" t="shared" si="130" ref="M399:M404">SUM(J399-H399)</f>
        <v>-0.0004800000000386717</v>
      </c>
      <c r="N399" s="16">
        <f aca="true" t="shared" si="131" ref="N399:N404">SUM(K399-I399)</f>
        <v>-0.0020000000004074536</v>
      </c>
      <c r="O399" s="16"/>
      <c r="P399" s="16"/>
      <c r="Q399" s="110"/>
      <c r="R399" s="16"/>
      <c r="S399" s="17"/>
    </row>
    <row r="400" spans="1:19" ht="13.5" thickBot="1">
      <c r="A400" s="116"/>
      <c r="B400" s="119"/>
      <c r="C400" s="122"/>
      <c r="D400" s="11" t="s">
        <v>14</v>
      </c>
      <c r="E400" s="46">
        <v>203.04</v>
      </c>
      <c r="F400" s="125"/>
      <c r="G400" s="108"/>
      <c r="H400" s="18">
        <v>533.99</v>
      </c>
      <c r="I400" s="19">
        <v>11573.28</v>
      </c>
      <c r="J400" s="16">
        <f>(E400*F399)</f>
        <v>533.9952</v>
      </c>
      <c r="K400" s="17">
        <f>SUM(E400*G399)</f>
        <v>11573.279999999999</v>
      </c>
      <c r="L400" s="16">
        <f>SUM(J400,K400)</f>
        <v>12107.275199999998</v>
      </c>
      <c r="M400" s="17">
        <f t="shared" si="130"/>
        <v>0.005199999999945248</v>
      </c>
      <c r="N400" s="16">
        <f t="shared" si="131"/>
        <v>-1.8189894035458565E-12</v>
      </c>
      <c r="O400" s="16"/>
      <c r="P400" s="16"/>
      <c r="Q400" s="111"/>
      <c r="R400" s="16"/>
      <c r="S400" s="17"/>
    </row>
    <row r="401" spans="1:19" ht="13.5" thickBot="1">
      <c r="A401" s="116"/>
      <c r="B401" s="119"/>
      <c r="C401" s="122"/>
      <c r="D401" s="11" t="s">
        <v>15</v>
      </c>
      <c r="E401" s="46">
        <v>244.64</v>
      </c>
      <c r="F401" s="125"/>
      <c r="G401" s="108"/>
      <c r="H401" s="18">
        <v>643.4</v>
      </c>
      <c r="I401" s="19">
        <v>13944.48</v>
      </c>
      <c r="J401" s="16">
        <f>(E401*F399)</f>
        <v>643.4032</v>
      </c>
      <c r="K401" s="17">
        <f>SUM(E401*G399)</f>
        <v>13944.48</v>
      </c>
      <c r="L401" s="16">
        <f aca="true" t="shared" si="132" ref="L401:L409">SUM(J401,K401)</f>
        <v>14587.8832</v>
      </c>
      <c r="M401" s="17">
        <f t="shared" si="130"/>
        <v>0.003199999999992542</v>
      </c>
      <c r="N401" s="16">
        <f t="shared" si="131"/>
        <v>0</v>
      </c>
      <c r="O401" s="16"/>
      <c r="P401" s="16"/>
      <c r="Q401" s="111"/>
      <c r="R401" s="16"/>
      <c r="S401" s="17"/>
    </row>
    <row r="402" spans="1:19" ht="13.5" thickBot="1">
      <c r="A402" s="116"/>
      <c r="B402" s="119"/>
      <c r="C402" s="122"/>
      <c r="D402" s="11" t="s">
        <v>16</v>
      </c>
      <c r="E402" s="46">
        <v>204.68</v>
      </c>
      <c r="F402" s="125"/>
      <c r="G402" s="108"/>
      <c r="H402" s="18">
        <v>538.31</v>
      </c>
      <c r="I402" s="19">
        <v>11666.76</v>
      </c>
      <c r="J402" s="16">
        <f>(E402*F399)</f>
        <v>538.3084</v>
      </c>
      <c r="K402" s="17">
        <f>SUM(E402*G399)</f>
        <v>11666.76</v>
      </c>
      <c r="L402" s="16">
        <f t="shared" si="132"/>
        <v>12205.0684</v>
      </c>
      <c r="M402" s="17">
        <f t="shared" si="130"/>
        <v>-0.0015999999999394277</v>
      </c>
      <c r="N402" s="16">
        <f t="shared" si="131"/>
        <v>0</v>
      </c>
      <c r="O402" s="16"/>
      <c r="P402" s="16"/>
      <c r="Q402" s="111"/>
      <c r="R402" s="16"/>
      <c r="S402" s="17"/>
    </row>
    <row r="403" spans="1:19" ht="13.5" thickBot="1">
      <c r="A403" s="116"/>
      <c r="B403" s="119"/>
      <c r="C403" s="122"/>
      <c r="D403" s="11" t="s">
        <v>17</v>
      </c>
      <c r="E403" s="46">
        <v>217</v>
      </c>
      <c r="F403" s="125"/>
      <c r="G403" s="108"/>
      <c r="H403" s="18">
        <v>570.71</v>
      </c>
      <c r="I403" s="19">
        <v>12369</v>
      </c>
      <c r="J403" s="16">
        <f>(E403*F399)</f>
        <v>570.7099999999999</v>
      </c>
      <c r="K403" s="17">
        <v>12369</v>
      </c>
      <c r="L403" s="16">
        <f t="shared" si="132"/>
        <v>12939.71</v>
      </c>
      <c r="M403" s="17">
        <f t="shared" si="130"/>
        <v>-1.1368683772161603E-13</v>
      </c>
      <c r="N403" s="16">
        <f t="shared" si="131"/>
        <v>0</v>
      </c>
      <c r="O403" s="16"/>
      <c r="P403" s="16"/>
      <c r="Q403" s="111"/>
      <c r="R403" s="16"/>
      <c r="S403" s="17"/>
    </row>
    <row r="404" spans="1:19" ht="13.5" thickBot="1">
      <c r="A404" s="116"/>
      <c r="B404" s="120"/>
      <c r="C404" s="122"/>
      <c r="D404" s="11" t="s">
        <v>18</v>
      </c>
      <c r="E404" s="46">
        <v>212.26</v>
      </c>
      <c r="F404" s="125"/>
      <c r="G404" s="108"/>
      <c r="H404" s="18">
        <v>558.24</v>
      </c>
      <c r="I404" s="19">
        <v>12098.82</v>
      </c>
      <c r="J404" s="16">
        <f>(E404*F399)</f>
        <v>558.2438</v>
      </c>
      <c r="K404" s="17">
        <f>SUM(E404*G399)</f>
        <v>12098.82</v>
      </c>
      <c r="L404" s="16">
        <f t="shared" si="132"/>
        <v>12657.0638</v>
      </c>
      <c r="M404" s="17">
        <f t="shared" si="130"/>
        <v>0.0037999999999556167</v>
      </c>
      <c r="N404" s="16">
        <f t="shared" si="131"/>
        <v>0</v>
      </c>
      <c r="O404" s="16"/>
      <c r="P404" s="16"/>
      <c r="Q404" s="111"/>
      <c r="R404" s="16"/>
      <c r="S404" s="17"/>
    </row>
    <row r="405" spans="1:19" ht="13.5" thickBot="1">
      <c r="A405" s="116"/>
      <c r="B405" s="112" t="s">
        <v>42</v>
      </c>
      <c r="C405" s="122"/>
      <c r="D405" s="11" t="s">
        <v>19</v>
      </c>
      <c r="E405" s="46">
        <v>260.9</v>
      </c>
      <c r="F405" s="125"/>
      <c r="G405" s="108"/>
      <c r="H405" s="18">
        <v>686.17</v>
      </c>
      <c r="I405" s="19">
        <v>14871.3</v>
      </c>
      <c r="J405" s="16">
        <f>(E405*F399)</f>
        <v>686.1669999999999</v>
      </c>
      <c r="K405" s="17">
        <f>SUM(E405*G399)</f>
        <v>14871.3</v>
      </c>
      <c r="L405" s="16">
        <f t="shared" si="132"/>
        <v>15557.466999999999</v>
      </c>
      <c r="M405" s="17">
        <v>0</v>
      </c>
      <c r="N405" s="16">
        <f aca="true" t="shared" si="133" ref="N405:N410">SUM(K405-I405)</f>
        <v>0</v>
      </c>
      <c r="O405" s="16"/>
      <c r="P405" s="16"/>
      <c r="Q405" s="111"/>
      <c r="R405" s="16"/>
      <c r="S405" s="17"/>
    </row>
    <row r="406" spans="1:19" ht="13.5" thickBot="1">
      <c r="A406" s="116"/>
      <c r="B406" s="113"/>
      <c r="C406" s="122"/>
      <c r="D406" s="11" t="s">
        <v>20</v>
      </c>
      <c r="E406" s="46">
        <v>239.34</v>
      </c>
      <c r="F406" s="125"/>
      <c r="G406" s="108"/>
      <c r="H406" s="18">
        <v>629.46</v>
      </c>
      <c r="I406" s="19">
        <v>13642.38</v>
      </c>
      <c r="J406" s="16">
        <f>(E406*F399)</f>
        <v>629.4642</v>
      </c>
      <c r="K406" s="17">
        <f>SUM(E406*G399)</f>
        <v>13642.380000000001</v>
      </c>
      <c r="L406" s="16">
        <f t="shared" si="132"/>
        <v>14271.844200000001</v>
      </c>
      <c r="M406" s="17">
        <f>SUM(J406-H406)</f>
        <v>0.004199999999968895</v>
      </c>
      <c r="N406" s="16">
        <f t="shared" si="133"/>
        <v>1.8189894035458565E-12</v>
      </c>
      <c r="O406" s="16"/>
      <c r="P406" s="16"/>
      <c r="Q406" s="111"/>
      <c r="R406" s="16"/>
      <c r="S406" s="17"/>
    </row>
    <row r="407" spans="1:19" ht="13.5" thickBot="1">
      <c r="A407" s="116"/>
      <c r="B407" s="113"/>
      <c r="C407" s="122"/>
      <c r="D407" s="11" t="s">
        <v>21</v>
      </c>
      <c r="E407" s="46">
        <v>236.16</v>
      </c>
      <c r="F407" s="125"/>
      <c r="G407" s="108"/>
      <c r="H407" s="32">
        <v>621.1</v>
      </c>
      <c r="I407" s="33">
        <v>13461.12</v>
      </c>
      <c r="J407" s="16">
        <f>(E407*F399)</f>
        <v>621.1007999999999</v>
      </c>
      <c r="K407" s="17">
        <f>SUM(E407*G399)</f>
        <v>13461.119999999999</v>
      </c>
      <c r="L407" s="16">
        <f t="shared" si="132"/>
        <v>14082.2208</v>
      </c>
      <c r="M407" s="17">
        <f>SUM(J407-H407)</f>
        <v>0.0007999999999128704</v>
      </c>
      <c r="N407" s="16">
        <f t="shared" si="133"/>
        <v>-1.8189894035458565E-12</v>
      </c>
      <c r="O407" s="16"/>
      <c r="P407" s="16"/>
      <c r="Q407" s="111"/>
      <c r="R407" s="16"/>
      <c r="S407" s="17"/>
    </row>
    <row r="408" spans="1:19" ht="13.5" thickBot="1">
      <c r="A408" s="116"/>
      <c r="B408" s="113"/>
      <c r="C408" s="122"/>
      <c r="D408" s="11" t="s">
        <v>22</v>
      </c>
      <c r="E408" s="46">
        <v>201.36</v>
      </c>
      <c r="F408" s="125"/>
      <c r="G408" s="108"/>
      <c r="H408" s="18">
        <v>529.58</v>
      </c>
      <c r="I408" s="19">
        <v>11477.52</v>
      </c>
      <c r="J408" s="16">
        <f>(E408*F399)</f>
        <v>529.5768</v>
      </c>
      <c r="K408" s="17">
        <f>SUM(E408*G399)</f>
        <v>11477.52</v>
      </c>
      <c r="L408" s="16">
        <f t="shared" si="132"/>
        <v>12007.096800000001</v>
      </c>
      <c r="M408" s="17">
        <f>SUM(J408-H408)</f>
        <v>-0.003199999999992542</v>
      </c>
      <c r="N408" s="16">
        <f t="shared" si="133"/>
        <v>0</v>
      </c>
      <c r="O408" s="16"/>
      <c r="P408" s="16"/>
      <c r="Q408" s="111"/>
      <c r="R408" s="16"/>
      <c r="S408" s="17"/>
    </row>
    <row r="409" spans="1:19" ht="13.5" thickBot="1">
      <c r="A409" s="116"/>
      <c r="B409" s="113"/>
      <c r="C409" s="122"/>
      <c r="D409" s="11" t="s">
        <v>23</v>
      </c>
      <c r="E409" s="46">
        <v>228.74</v>
      </c>
      <c r="F409" s="125"/>
      <c r="G409" s="108"/>
      <c r="H409" s="18">
        <v>601.59</v>
      </c>
      <c r="I409" s="19">
        <v>13038.18</v>
      </c>
      <c r="J409" s="16">
        <f>(E409*F399)</f>
        <v>601.5862</v>
      </c>
      <c r="K409" s="17">
        <f>SUM(E409*G399)</f>
        <v>13038.18</v>
      </c>
      <c r="L409" s="16">
        <f t="shared" si="132"/>
        <v>13639.7662</v>
      </c>
      <c r="M409" s="17">
        <f>SUM(J409-H409)</f>
        <v>-0.0038000000000693035</v>
      </c>
      <c r="N409" s="16">
        <f t="shared" si="133"/>
        <v>0</v>
      </c>
      <c r="O409" s="16"/>
      <c r="P409" s="16"/>
      <c r="Q409" s="111"/>
      <c r="R409" s="16"/>
      <c r="S409" s="17"/>
    </row>
    <row r="410" spans="1:19" ht="13.5" thickBot="1">
      <c r="A410" s="117"/>
      <c r="B410" s="114"/>
      <c r="C410" s="123"/>
      <c r="D410" s="27" t="s">
        <v>24</v>
      </c>
      <c r="E410" s="46">
        <v>217.42</v>
      </c>
      <c r="F410" s="126"/>
      <c r="G410" s="109"/>
      <c r="H410" s="21">
        <v>571.81</v>
      </c>
      <c r="I410" s="22">
        <v>12392.94</v>
      </c>
      <c r="J410" s="20">
        <f>SUM(E410*F399)</f>
        <v>571.8145999999999</v>
      </c>
      <c r="K410" s="17">
        <f>SUM(E410*G399)</f>
        <v>12392.939999999999</v>
      </c>
      <c r="L410" s="20">
        <f>SUM(J410,K410)</f>
        <v>12964.754599999998</v>
      </c>
      <c r="M410" s="17">
        <f>SUM(J410-H410)</f>
        <v>0.004599999999982174</v>
      </c>
      <c r="N410" s="16">
        <f t="shared" si="133"/>
        <v>-1.8189894035458565E-12</v>
      </c>
      <c r="O410" s="16"/>
      <c r="P410" s="16"/>
      <c r="Q410" s="111"/>
      <c r="R410" s="16"/>
      <c r="S410" s="17"/>
    </row>
    <row r="411" spans="1:19" ht="13.5" thickBot="1">
      <c r="A411" s="23"/>
      <c r="B411" s="31">
        <v>2019</v>
      </c>
      <c r="C411" s="25"/>
      <c r="D411" s="26" t="s">
        <v>25</v>
      </c>
      <c r="E411" s="43">
        <f>SUM(E399:E410)</f>
        <v>2649.844</v>
      </c>
      <c r="F411" s="25"/>
      <c r="G411" s="24"/>
      <c r="H411" s="43">
        <f aca="true" t="shared" si="134" ref="H411:S411">SUM(H399:H410)</f>
        <v>6969.08</v>
      </c>
      <c r="I411" s="43">
        <f t="shared" si="134"/>
        <v>151041.11000000002</v>
      </c>
      <c r="J411" s="43">
        <v>6969.08</v>
      </c>
      <c r="K411" s="43">
        <f t="shared" si="134"/>
        <v>151041.108</v>
      </c>
      <c r="L411" s="43">
        <f>H411+I411</f>
        <v>158010.19</v>
      </c>
      <c r="M411" s="43">
        <v>0</v>
      </c>
      <c r="N411" s="43">
        <f t="shared" si="134"/>
        <v>-0.0020000000040454324</v>
      </c>
      <c r="O411" s="43">
        <f t="shared" si="134"/>
        <v>0</v>
      </c>
      <c r="P411" s="43">
        <f t="shared" si="134"/>
        <v>0</v>
      </c>
      <c r="Q411" s="43">
        <f t="shared" si="134"/>
        <v>0</v>
      </c>
      <c r="R411" s="43">
        <f t="shared" si="134"/>
        <v>0</v>
      </c>
      <c r="S411" s="43">
        <f t="shared" si="134"/>
        <v>0</v>
      </c>
    </row>
    <row r="412" spans="1:19" ht="13.5" thickBot="1">
      <c r="A412" s="28">
        <f>A399</f>
        <v>27</v>
      </c>
      <c r="B412" s="47" t="str">
        <f>B399</f>
        <v>Регионално депо Плевен</v>
      </c>
      <c r="C412" s="29" t="str">
        <f>C399</f>
        <v>Долни Дъбник</v>
      </c>
      <c r="D412" s="30"/>
      <c r="E412" s="43">
        <f>SUM(E398:E410)</f>
        <v>7240.594</v>
      </c>
      <c r="F412" s="29">
        <v>2.63</v>
      </c>
      <c r="G412" s="28"/>
      <c r="H412" s="43">
        <f aca="true" t="shared" si="135" ref="H412:S412">SUM(H398:H410)</f>
        <v>19042.75</v>
      </c>
      <c r="I412" s="43">
        <f t="shared" si="135"/>
        <v>345324.18</v>
      </c>
      <c r="J412" s="43">
        <v>19042.75</v>
      </c>
      <c r="K412" s="43">
        <f t="shared" si="135"/>
        <v>345324.178</v>
      </c>
      <c r="L412" s="43">
        <f>H412+I412</f>
        <v>364366.93</v>
      </c>
      <c r="M412" s="43">
        <v>0</v>
      </c>
      <c r="N412" s="43">
        <f t="shared" si="135"/>
        <v>-0.0020000000040454324</v>
      </c>
      <c r="O412" s="43">
        <f t="shared" si="135"/>
        <v>0</v>
      </c>
      <c r="P412" s="43">
        <f t="shared" si="135"/>
        <v>0</v>
      </c>
      <c r="Q412" s="43">
        <f t="shared" si="135"/>
        <v>0</v>
      </c>
      <c r="R412" s="43">
        <f t="shared" si="135"/>
        <v>0</v>
      </c>
      <c r="S412" s="43">
        <f t="shared" si="135"/>
        <v>0</v>
      </c>
    </row>
    <row r="413" spans="1:19" ht="13.5" thickBot="1">
      <c r="A413" s="35"/>
      <c r="B413" s="51" t="s">
        <v>84</v>
      </c>
      <c r="C413" s="36"/>
      <c r="D413" s="37"/>
      <c r="E413" s="54">
        <v>5887.25</v>
      </c>
      <c r="F413" s="36"/>
      <c r="G413" s="38"/>
      <c r="H413" s="54">
        <v>15483.46</v>
      </c>
      <c r="I413" s="55">
        <v>248771.71</v>
      </c>
      <c r="J413" s="52">
        <v>15483.46</v>
      </c>
      <c r="K413" s="53">
        <v>248771.71</v>
      </c>
      <c r="L413" s="52">
        <v>264255.17</v>
      </c>
      <c r="M413" s="45"/>
      <c r="N413" s="45"/>
      <c r="O413" s="40"/>
      <c r="P413" s="41"/>
      <c r="Q413" s="41"/>
      <c r="R413" s="41"/>
      <c r="S413" s="41"/>
    </row>
    <row r="414" spans="1:19" ht="13.5" thickBot="1">
      <c r="A414" s="115">
        <v>28</v>
      </c>
      <c r="B414" s="118" t="s">
        <v>58</v>
      </c>
      <c r="C414" s="121" t="s">
        <v>66</v>
      </c>
      <c r="D414" s="11" t="s">
        <v>13</v>
      </c>
      <c r="E414" s="46">
        <v>252.74</v>
      </c>
      <c r="F414" s="124">
        <v>2.63</v>
      </c>
      <c r="G414" s="107">
        <v>57</v>
      </c>
      <c r="H414" s="14">
        <v>664.71</v>
      </c>
      <c r="I414" s="15">
        <v>14406.18</v>
      </c>
      <c r="J414" s="12">
        <f>(E414*F414)</f>
        <v>664.7062</v>
      </c>
      <c r="K414" s="13">
        <f>SUM(G414*E414)</f>
        <v>14406.18</v>
      </c>
      <c r="L414" s="12">
        <f>SUM(J414,K414)</f>
        <v>15070.8862</v>
      </c>
      <c r="M414" s="17">
        <f aca="true" t="shared" si="136" ref="M414:M419">SUM(J414-H414)</f>
        <v>-0.0038000000000693035</v>
      </c>
      <c r="N414" s="16">
        <f aca="true" t="shared" si="137" ref="N414:N419">SUM(K414-I414)</f>
        <v>0</v>
      </c>
      <c r="O414" s="16"/>
      <c r="P414" s="16"/>
      <c r="Q414" s="110"/>
      <c r="R414" s="16"/>
      <c r="S414" s="17"/>
    </row>
    <row r="415" spans="1:19" ht="13.5" thickBot="1">
      <c r="A415" s="116"/>
      <c r="B415" s="119"/>
      <c r="C415" s="122"/>
      <c r="D415" s="11" t="s">
        <v>14</v>
      </c>
      <c r="E415" s="46">
        <v>263.08</v>
      </c>
      <c r="F415" s="125"/>
      <c r="G415" s="108"/>
      <c r="H415" s="18">
        <v>691.9</v>
      </c>
      <c r="I415" s="19">
        <v>14995.56</v>
      </c>
      <c r="J415" s="16">
        <f>(E415*F414)</f>
        <v>691.9003999999999</v>
      </c>
      <c r="K415" s="17">
        <f>SUM(E415*G414)</f>
        <v>14995.56</v>
      </c>
      <c r="L415" s="16">
        <f>SUM(J415,K415)</f>
        <v>15687.4604</v>
      </c>
      <c r="M415" s="17">
        <f t="shared" si="136"/>
        <v>0.0003999999998995918</v>
      </c>
      <c r="N415" s="16">
        <f t="shared" si="137"/>
        <v>0</v>
      </c>
      <c r="O415" s="16"/>
      <c r="P415" s="16"/>
      <c r="Q415" s="111"/>
      <c r="R415" s="16"/>
      <c r="S415" s="17"/>
    </row>
    <row r="416" spans="1:19" ht="13.5" thickBot="1">
      <c r="A416" s="116"/>
      <c r="B416" s="119"/>
      <c r="C416" s="122"/>
      <c r="D416" s="11" t="s">
        <v>15</v>
      </c>
      <c r="E416" s="46">
        <v>286.72</v>
      </c>
      <c r="F416" s="125"/>
      <c r="G416" s="108"/>
      <c r="H416" s="18">
        <v>754.07</v>
      </c>
      <c r="I416" s="19">
        <v>16343.04</v>
      </c>
      <c r="J416" s="16">
        <f>(E416*F414)</f>
        <v>754.0736</v>
      </c>
      <c r="K416" s="17">
        <f>SUM(E416*G414)</f>
        <v>16343.04</v>
      </c>
      <c r="L416" s="16">
        <f aca="true" t="shared" si="138" ref="L416:L424">SUM(J416,K416)</f>
        <v>17097.1136</v>
      </c>
      <c r="M416" s="17">
        <f t="shared" si="136"/>
        <v>0.0036000000000058208</v>
      </c>
      <c r="N416" s="16">
        <f t="shared" si="137"/>
        <v>0</v>
      </c>
      <c r="O416" s="16"/>
      <c r="P416" s="16"/>
      <c r="Q416" s="111"/>
      <c r="R416" s="16"/>
      <c r="S416" s="17"/>
    </row>
    <row r="417" spans="1:19" ht="13.5" thickBot="1">
      <c r="A417" s="116"/>
      <c r="B417" s="119"/>
      <c r="C417" s="122"/>
      <c r="D417" s="11" t="s">
        <v>16</v>
      </c>
      <c r="E417" s="46">
        <v>223.62</v>
      </c>
      <c r="F417" s="125"/>
      <c r="G417" s="108"/>
      <c r="H417" s="18">
        <v>588.12</v>
      </c>
      <c r="I417" s="19">
        <v>12746.34</v>
      </c>
      <c r="J417" s="16">
        <f>(E417*F414)</f>
        <v>588.1206</v>
      </c>
      <c r="K417" s="17">
        <f>SUM(E417*G414)</f>
        <v>12746.34</v>
      </c>
      <c r="L417" s="16">
        <f t="shared" si="138"/>
        <v>13334.4606</v>
      </c>
      <c r="M417" s="17">
        <f t="shared" si="136"/>
        <v>0.0005999999999630745</v>
      </c>
      <c r="N417" s="16">
        <f t="shared" si="137"/>
        <v>0</v>
      </c>
      <c r="O417" s="16"/>
      <c r="P417" s="16"/>
      <c r="Q417" s="111"/>
      <c r="R417" s="16"/>
      <c r="S417" s="17"/>
    </row>
    <row r="418" spans="1:19" ht="13.5" thickBot="1">
      <c r="A418" s="116"/>
      <c r="B418" s="119"/>
      <c r="C418" s="122"/>
      <c r="D418" s="11" t="s">
        <v>17</v>
      </c>
      <c r="E418" s="46">
        <v>245.62</v>
      </c>
      <c r="F418" s="125"/>
      <c r="G418" s="108"/>
      <c r="H418" s="18">
        <v>645.98</v>
      </c>
      <c r="I418" s="19">
        <v>14000.34</v>
      </c>
      <c r="J418" s="16">
        <f>(E418*F414)</f>
        <v>645.9806</v>
      </c>
      <c r="K418" s="17">
        <f>SUM(E418*G414)</f>
        <v>14000.34</v>
      </c>
      <c r="L418" s="16">
        <f t="shared" si="138"/>
        <v>14646.320600000001</v>
      </c>
      <c r="M418" s="17">
        <f t="shared" si="136"/>
        <v>0.0005999999999630745</v>
      </c>
      <c r="N418" s="16">
        <f t="shared" si="137"/>
        <v>0</v>
      </c>
      <c r="O418" s="16"/>
      <c r="P418" s="16"/>
      <c r="Q418" s="111"/>
      <c r="R418" s="16"/>
      <c r="S418" s="17"/>
    </row>
    <row r="419" spans="1:19" ht="13.5" thickBot="1">
      <c r="A419" s="116"/>
      <c r="B419" s="120"/>
      <c r="C419" s="122"/>
      <c r="D419" s="11" t="s">
        <v>18</v>
      </c>
      <c r="E419" s="46">
        <v>201.5</v>
      </c>
      <c r="F419" s="125"/>
      <c r="G419" s="108"/>
      <c r="H419" s="18">
        <v>529.94</v>
      </c>
      <c r="I419" s="19">
        <v>11485.5</v>
      </c>
      <c r="J419" s="16">
        <f>(E419*F414)</f>
        <v>529.9449999999999</v>
      </c>
      <c r="K419" s="17">
        <f>SUM(E419*G414)</f>
        <v>11485.5</v>
      </c>
      <c r="L419" s="16">
        <f t="shared" si="138"/>
        <v>12015.445</v>
      </c>
      <c r="M419" s="17">
        <f t="shared" si="136"/>
        <v>0.004999999999881766</v>
      </c>
      <c r="N419" s="16">
        <f t="shared" si="137"/>
        <v>0</v>
      </c>
      <c r="O419" s="16"/>
      <c r="P419" s="16"/>
      <c r="Q419" s="111"/>
      <c r="R419" s="16"/>
      <c r="S419" s="17"/>
    </row>
    <row r="420" spans="1:19" ht="13.5" thickBot="1">
      <c r="A420" s="116"/>
      <c r="B420" s="112" t="s">
        <v>42</v>
      </c>
      <c r="C420" s="122"/>
      <c r="D420" s="11" t="s">
        <v>19</v>
      </c>
      <c r="E420" s="46">
        <v>312.56</v>
      </c>
      <c r="F420" s="125"/>
      <c r="G420" s="108"/>
      <c r="H420" s="18">
        <v>822.02</v>
      </c>
      <c r="I420" s="19">
        <v>17815.92</v>
      </c>
      <c r="J420" s="16">
        <f>(E420*F414)</f>
        <v>822.0328</v>
      </c>
      <c r="K420" s="17">
        <f>SUM(E420*G414)</f>
        <v>17815.920000000002</v>
      </c>
      <c r="L420" s="16">
        <f t="shared" si="138"/>
        <v>18637.952800000003</v>
      </c>
      <c r="M420" s="17">
        <v>0</v>
      </c>
      <c r="N420" s="16">
        <f aca="true" t="shared" si="139" ref="N420:N425">SUM(K420-I420)</f>
        <v>3.637978807091713E-12</v>
      </c>
      <c r="O420" s="16"/>
      <c r="P420" s="16"/>
      <c r="Q420" s="111"/>
      <c r="R420" s="16"/>
      <c r="S420" s="17"/>
    </row>
    <row r="421" spans="1:19" ht="13.5" thickBot="1">
      <c r="A421" s="116"/>
      <c r="B421" s="113"/>
      <c r="C421" s="122"/>
      <c r="D421" s="11" t="s">
        <v>20</v>
      </c>
      <c r="E421" s="46">
        <v>297.92</v>
      </c>
      <c r="F421" s="125"/>
      <c r="G421" s="108"/>
      <c r="H421" s="18">
        <v>783.53</v>
      </c>
      <c r="I421" s="19">
        <v>16981.44</v>
      </c>
      <c r="J421" s="16">
        <f>(E421*F414)</f>
        <v>783.5296</v>
      </c>
      <c r="K421" s="17">
        <f>SUM(E421*G414)</f>
        <v>16981.440000000002</v>
      </c>
      <c r="L421" s="16">
        <f t="shared" si="138"/>
        <v>17764.969600000004</v>
      </c>
      <c r="M421" s="17">
        <f>SUM(J421-H421)</f>
        <v>-0.0004000000000132786</v>
      </c>
      <c r="N421" s="16">
        <f t="shared" si="139"/>
        <v>3.637978807091713E-12</v>
      </c>
      <c r="O421" s="16"/>
      <c r="P421" s="16"/>
      <c r="Q421" s="111"/>
      <c r="R421" s="16"/>
      <c r="S421" s="17"/>
    </row>
    <row r="422" spans="1:19" ht="13.5" thickBot="1">
      <c r="A422" s="116"/>
      <c r="B422" s="113"/>
      <c r="C422" s="122"/>
      <c r="D422" s="11" t="s">
        <v>21</v>
      </c>
      <c r="E422" s="46">
        <v>268.74</v>
      </c>
      <c r="F422" s="125"/>
      <c r="G422" s="108"/>
      <c r="H422" s="32">
        <v>706.79</v>
      </c>
      <c r="I422" s="33">
        <v>15318.18</v>
      </c>
      <c r="J422" s="16">
        <v>706.79</v>
      </c>
      <c r="K422" s="17">
        <f>SUM(E422*G414)</f>
        <v>15318.18</v>
      </c>
      <c r="L422" s="16">
        <f t="shared" si="138"/>
        <v>16024.970000000001</v>
      </c>
      <c r="M422" s="17">
        <f>SUM(J422-H422)</f>
        <v>0</v>
      </c>
      <c r="N422" s="16">
        <f t="shared" si="139"/>
        <v>0</v>
      </c>
      <c r="O422" s="16"/>
      <c r="P422" s="16"/>
      <c r="Q422" s="111"/>
      <c r="R422" s="16"/>
      <c r="S422" s="17"/>
    </row>
    <row r="423" spans="1:19" ht="13.5" thickBot="1">
      <c r="A423" s="116"/>
      <c r="B423" s="113"/>
      <c r="C423" s="122"/>
      <c r="D423" s="11" t="s">
        <v>22</v>
      </c>
      <c r="E423" s="46">
        <v>221.68</v>
      </c>
      <c r="F423" s="125"/>
      <c r="G423" s="108"/>
      <c r="H423" s="18">
        <v>583.02</v>
      </c>
      <c r="I423" s="19">
        <v>12635.76</v>
      </c>
      <c r="J423" s="16">
        <f>(E423*F414)</f>
        <v>583.0184</v>
      </c>
      <c r="K423" s="17">
        <f>SUM(E423*G414)</f>
        <v>12635.76</v>
      </c>
      <c r="L423" s="16">
        <f t="shared" si="138"/>
        <v>13218.778400000001</v>
      </c>
      <c r="M423" s="17">
        <f>SUM(J423-H423)</f>
        <v>-0.0015999999999394277</v>
      </c>
      <c r="N423" s="16">
        <f t="shared" si="139"/>
        <v>0</v>
      </c>
      <c r="O423" s="16"/>
      <c r="P423" s="16"/>
      <c r="Q423" s="111"/>
      <c r="R423" s="16"/>
      <c r="S423" s="17"/>
    </row>
    <row r="424" spans="1:19" ht="13.5" thickBot="1">
      <c r="A424" s="116"/>
      <c r="B424" s="113"/>
      <c r="C424" s="122"/>
      <c r="D424" s="11" t="s">
        <v>23</v>
      </c>
      <c r="E424" s="46">
        <v>285.8</v>
      </c>
      <c r="F424" s="125"/>
      <c r="G424" s="108"/>
      <c r="H424" s="18">
        <v>751.65</v>
      </c>
      <c r="I424" s="19">
        <v>16290.6</v>
      </c>
      <c r="J424" s="16">
        <f>(E424*F414)</f>
        <v>751.654</v>
      </c>
      <c r="K424" s="17">
        <f>SUM(E424*G414)</f>
        <v>16290.6</v>
      </c>
      <c r="L424" s="16">
        <f t="shared" si="138"/>
        <v>17042.254</v>
      </c>
      <c r="M424" s="17">
        <f>SUM(J424-H424)</f>
        <v>0.004000000000019099</v>
      </c>
      <c r="N424" s="16">
        <f t="shared" si="139"/>
        <v>0</v>
      </c>
      <c r="O424" s="16"/>
      <c r="P424" s="16"/>
      <c r="Q424" s="111"/>
      <c r="R424" s="16"/>
      <c r="S424" s="17"/>
    </row>
    <row r="425" spans="1:19" ht="13.5" thickBot="1">
      <c r="A425" s="117"/>
      <c r="B425" s="114"/>
      <c r="C425" s="123"/>
      <c r="D425" s="27" t="s">
        <v>24</v>
      </c>
      <c r="E425" s="46">
        <v>242.56</v>
      </c>
      <c r="F425" s="126"/>
      <c r="G425" s="109"/>
      <c r="H425" s="21">
        <v>637.93</v>
      </c>
      <c r="I425" s="22">
        <v>13825.92</v>
      </c>
      <c r="J425" s="20">
        <f>SUM(E425*F414)</f>
        <v>637.9327999999999</v>
      </c>
      <c r="K425" s="17">
        <f>SUM(E425*G414)</f>
        <v>13825.92</v>
      </c>
      <c r="L425" s="20">
        <f>SUM(J425,K425)</f>
        <v>14463.8528</v>
      </c>
      <c r="M425" s="17">
        <f>SUM(J425-H425)</f>
        <v>0.0027999999999792635</v>
      </c>
      <c r="N425" s="16">
        <f t="shared" si="139"/>
        <v>0</v>
      </c>
      <c r="O425" s="16"/>
      <c r="P425" s="16"/>
      <c r="Q425" s="111"/>
      <c r="R425" s="16"/>
      <c r="S425" s="17"/>
    </row>
    <row r="426" spans="1:19" ht="13.5" thickBot="1">
      <c r="A426" s="23"/>
      <c r="B426" s="31">
        <v>2019</v>
      </c>
      <c r="C426" s="25"/>
      <c r="D426" s="26" t="s">
        <v>25</v>
      </c>
      <c r="E426" s="43">
        <f>SUM(E414:E425)</f>
        <v>3102.54</v>
      </c>
      <c r="F426" s="25"/>
      <c r="G426" s="24"/>
      <c r="H426" s="43">
        <f aca="true" t="shared" si="140" ref="H426:S426">SUM(H414:H425)</f>
        <v>8159.66</v>
      </c>
      <c r="I426" s="43">
        <f t="shared" si="140"/>
        <v>176844.78000000003</v>
      </c>
      <c r="J426" s="43">
        <v>8159.66</v>
      </c>
      <c r="K426" s="43">
        <f t="shared" si="140"/>
        <v>176844.78000000003</v>
      </c>
      <c r="L426" s="43">
        <f>H426+I426</f>
        <v>185004.44000000003</v>
      </c>
      <c r="M426" s="43">
        <v>0</v>
      </c>
      <c r="N426" s="43">
        <f t="shared" si="140"/>
        <v>7.275957614183426E-12</v>
      </c>
      <c r="O426" s="43">
        <f t="shared" si="140"/>
        <v>0</v>
      </c>
      <c r="P426" s="43">
        <f t="shared" si="140"/>
        <v>0</v>
      </c>
      <c r="Q426" s="43">
        <f t="shared" si="140"/>
        <v>0</v>
      </c>
      <c r="R426" s="43">
        <f t="shared" si="140"/>
        <v>0</v>
      </c>
      <c r="S426" s="43">
        <f t="shared" si="140"/>
        <v>0</v>
      </c>
    </row>
    <row r="427" spans="1:19" ht="13.5" thickBot="1">
      <c r="A427" s="28">
        <f>A414</f>
        <v>28</v>
      </c>
      <c r="B427" s="47" t="str">
        <f>B414</f>
        <v>Регионално депо Плевен</v>
      </c>
      <c r="C427" s="29" t="str">
        <f>C414</f>
        <v>Долна Митрополия</v>
      </c>
      <c r="D427" s="30"/>
      <c r="E427" s="43">
        <f>SUM(E413:E425)</f>
        <v>8989.789999999999</v>
      </c>
      <c r="F427" s="29">
        <v>2.63</v>
      </c>
      <c r="G427" s="28"/>
      <c r="H427" s="43">
        <f aca="true" t="shared" si="141" ref="H427:S427">SUM(H413:H425)</f>
        <v>23643.12</v>
      </c>
      <c r="I427" s="43">
        <f t="shared" si="141"/>
        <v>425616.49</v>
      </c>
      <c r="J427" s="43">
        <v>23643.12</v>
      </c>
      <c r="K427" s="43">
        <f t="shared" si="141"/>
        <v>425616.49</v>
      </c>
      <c r="L427" s="43">
        <f>H427+I427</f>
        <v>449259.61</v>
      </c>
      <c r="M427" s="43">
        <v>0</v>
      </c>
      <c r="N427" s="43">
        <f t="shared" si="141"/>
        <v>7.275957614183426E-12</v>
      </c>
      <c r="O427" s="43">
        <f t="shared" si="141"/>
        <v>0</v>
      </c>
      <c r="P427" s="43">
        <f t="shared" si="141"/>
        <v>0</v>
      </c>
      <c r="Q427" s="43">
        <f t="shared" si="141"/>
        <v>0</v>
      </c>
      <c r="R427" s="43">
        <f t="shared" si="141"/>
        <v>0</v>
      </c>
      <c r="S427" s="43">
        <f t="shared" si="141"/>
        <v>0</v>
      </c>
    </row>
    <row r="428" spans="1:19" ht="13.5" thickBot="1">
      <c r="A428" s="35"/>
      <c r="B428" s="51" t="s">
        <v>84</v>
      </c>
      <c r="C428" s="36"/>
      <c r="D428" s="37"/>
      <c r="E428" s="44">
        <v>1661.93</v>
      </c>
      <c r="F428" s="36"/>
      <c r="G428" s="38"/>
      <c r="H428" s="54">
        <v>4370.87</v>
      </c>
      <c r="I428" s="55">
        <v>69939.97</v>
      </c>
      <c r="J428" s="52">
        <v>4370.87</v>
      </c>
      <c r="K428" s="53">
        <v>69939.97</v>
      </c>
      <c r="L428" s="52">
        <v>74310.84</v>
      </c>
      <c r="M428" s="45"/>
      <c r="N428" s="45"/>
      <c r="O428" s="40"/>
      <c r="P428" s="41"/>
      <c r="Q428" s="41"/>
      <c r="R428" s="41"/>
      <c r="S428" s="41"/>
    </row>
    <row r="429" spans="1:19" ht="13.5" thickBot="1">
      <c r="A429" s="115">
        <v>29</v>
      </c>
      <c r="B429" s="118" t="s">
        <v>58</v>
      </c>
      <c r="C429" s="121" t="s">
        <v>67</v>
      </c>
      <c r="D429" s="11" t="s">
        <v>13</v>
      </c>
      <c r="E429" s="46">
        <v>68.94</v>
      </c>
      <c r="F429" s="124">
        <v>2.63</v>
      </c>
      <c r="G429" s="107">
        <v>57</v>
      </c>
      <c r="H429" s="14">
        <v>181.31</v>
      </c>
      <c r="I429" s="15">
        <v>3929.58</v>
      </c>
      <c r="J429" s="12">
        <f>(E429*F429)</f>
        <v>181.3122</v>
      </c>
      <c r="K429" s="13">
        <f>SUM(G429*E429)</f>
        <v>3929.58</v>
      </c>
      <c r="L429" s="12">
        <f>SUM(J429,K429)</f>
        <v>4110.8922</v>
      </c>
      <c r="M429" s="17">
        <f aca="true" t="shared" si="142" ref="M429:M434">SUM(J429-H429)</f>
        <v>0.0021999999999877673</v>
      </c>
      <c r="N429" s="16">
        <f aca="true" t="shared" si="143" ref="N429:N434">SUM(K429-I429)</f>
        <v>0</v>
      </c>
      <c r="O429" s="16"/>
      <c r="P429" s="16"/>
      <c r="Q429" s="110"/>
      <c r="R429" s="16"/>
      <c r="S429" s="17"/>
    </row>
    <row r="430" spans="1:19" ht="13.5" thickBot="1">
      <c r="A430" s="116"/>
      <c r="B430" s="119"/>
      <c r="C430" s="122"/>
      <c r="D430" s="11" t="s">
        <v>14</v>
      </c>
      <c r="E430" s="46">
        <v>82.62</v>
      </c>
      <c r="F430" s="125"/>
      <c r="G430" s="108"/>
      <c r="H430" s="18">
        <v>217.29</v>
      </c>
      <c r="I430" s="19">
        <v>4709.34</v>
      </c>
      <c r="J430" s="16">
        <f>(E430*F429)</f>
        <v>217.2906</v>
      </c>
      <c r="K430" s="17">
        <f>SUM(E430*G429)</f>
        <v>4709.34</v>
      </c>
      <c r="L430" s="16">
        <f>SUM(J430,K430)</f>
        <v>4926.6306</v>
      </c>
      <c r="M430" s="17">
        <f t="shared" si="142"/>
        <v>0.0006000000000199179</v>
      </c>
      <c r="N430" s="16">
        <f t="shared" si="143"/>
        <v>0</v>
      </c>
      <c r="O430" s="16"/>
      <c r="P430" s="16"/>
      <c r="Q430" s="111"/>
      <c r="R430" s="16"/>
      <c r="S430" s="17"/>
    </row>
    <row r="431" spans="1:19" ht="13.5" thickBot="1">
      <c r="A431" s="116"/>
      <c r="B431" s="119"/>
      <c r="C431" s="122"/>
      <c r="D431" s="11" t="s">
        <v>15</v>
      </c>
      <c r="E431" s="46">
        <v>104.9</v>
      </c>
      <c r="F431" s="125"/>
      <c r="G431" s="108"/>
      <c r="H431" s="18">
        <v>275.89</v>
      </c>
      <c r="I431" s="19">
        <v>5979.3</v>
      </c>
      <c r="J431" s="16">
        <f>(E431*F429)</f>
        <v>275.887</v>
      </c>
      <c r="K431" s="17">
        <f>SUM(E431*G429)</f>
        <v>5979.3</v>
      </c>
      <c r="L431" s="16">
        <f aca="true" t="shared" si="144" ref="L431:L439">SUM(J431,K431)</f>
        <v>6255.187</v>
      </c>
      <c r="M431" s="17">
        <f t="shared" si="142"/>
        <v>-0.002999999999985903</v>
      </c>
      <c r="N431" s="16">
        <f t="shared" si="143"/>
        <v>0</v>
      </c>
      <c r="O431" s="16"/>
      <c r="P431" s="16"/>
      <c r="Q431" s="111"/>
      <c r="R431" s="16"/>
      <c r="S431" s="17"/>
    </row>
    <row r="432" spans="1:19" ht="13.5" thickBot="1">
      <c r="A432" s="116"/>
      <c r="B432" s="119"/>
      <c r="C432" s="122"/>
      <c r="D432" s="11" t="s">
        <v>16</v>
      </c>
      <c r="E432" s="46">
        <v>28.62</v>
      </c>
      <c r="F432" s="125"/>
      <c r="G432" s="108"/>
      <c r="H432" s="18">
        <v>75.27</v>
      </c>
      <c r="I432" s="19">
        <v>1631.34</v>
      </c>
      <c r="J432" s="16">
        <f>(E432*F429)</f>
        <v>75.2706</v>
      </c>
      <c r="K432" s="17">
        <f>SUM(E432*G429)</f>
        <v>1631.3400000000001</v>
      </c>
      <c r="L432" s="16">
        <f t="shared" si="144"/>
        <v>1706.6106000000002</v>
      </c>
      <c r="M432" s="17">
        <f t="shared" si="142"/>
        <v>0.0006000000000057071</v>
      </c>
      <c r="N432" s="16">
        <f t="shared" si="143"/>
        <v>2.2737367544323206E-13</v>
      </c>
      <c r="O432" s="16"/>
      <c r="P432" s="16"/>
      <c r="Q432" s="111"/>
      <c r="R432" s="16"/>
      <c r="S432" s="17"/>
    </row>
    <row r="433" spans="1:19" ht="13.5" thickBot="1">
      <c r="A433" s="116"/>
      <c r="B433" s="119"/>
      <c r="C433" s="122"/>
      <c r="D433" s="11" t="s">
        <v>17</v>
      </c>
      <c r="E433" s="46">
        <v>92.96</v>
      </c>
      <c r="F433" s="125"/>
      <c r="G433" s="108"/>
      <c r="H433" s="18">
        <v>244.48</v>
      </c>
      <c r="I433" s="19">
        <v>5298.72</v>
      </c>
      <c r="J433" s="16">
        <f>(E433*F429)</f>
        <v>244.48479999999998</v>
      </c>
      <c r="K433" s="17">
        <f>SUM(E433*G429)</f>
        <v>5298.719999999999</v>
      </c>
      <c r="L433" s="16">
        <f t="shared" si="144"/>
        <v>5543.2047999999995</v>
      </c>
      <c r="M433" s="17">
        <f t="shared" si="142"/>
        <v>0.004799999999988813</v>
      </c>
      <c r="N433" s="16">
        <f t="shared" si="143"/>
        <v>-9.094947017729282E-13</v>
      </c>
      <c r="O433" s="16"/>
      <c r="P433" s="16"/>
      <c r="Q433" s="111"/>
      <c r="R433" s="16"/>
      <c r="S433" s="17"/>
    </row>
    <row r="434" spans="1:19" ht="13.5" thickBot="1">
      <c r="A434" s="116"/>
      <c r="B434" s="120"/>
      <c r="C434" s="122"/>
      <c r="D434" s="11" t="s">
        <v>18</v>
      </c>
      <c r="E434" s="46">
        <v>62.9</v>
      </c>
      <c r="F434" s="125"/>
      <c r="G434" s="108"/>
      <c r="H434" s="18">
        <v>165.43</v>
      </c>
      <c r="I434" s="19">
        <v>3585.3</v>
      </c>
      <c r="J434" s="16">
        <f>(E434*F429)</f>
        <v>165.427</v>
      </c>
      <c r="K434" s="17">
        <f>SUM(E434*G429)</f>
        <v>3585.2999999999997</v>
      </c>
      <c r="L434" s="16">
        <f t="shared" si="144"/>
        <v>3750.727</v>
      </c>
      <c r="M434" s="17">
        <f t="shared" si="142"/>
        <v>-0.0030000000000143245</v>
      </c>
      <c r="N434" s="16">
        <f t="shared" si="143"/>
        <v>-4.547473508864641E-13</v>
      </c>
      <c r="O434" s="16"/>
      <c r="P434" s="16"/>
      <c r="Q434" s="111"/>
      <c r="R434" s="16"/>
      <c r="S434" s="17"/>
    </row>
    <row r="435" spans="1:19" ht="13.5" thickBot="1">
      <c r="A435" s="116"/>
      <c r="B435" s="112" t="s">
        <v>42</v>
      </c>
      <c r="C435" s="122"/>
      <c r="D435" s="11" t="s">
        <v>19</v>
      </c>
      <c r="E435" s="46">
        <v>100.04</v>
      </c>
      <c r="F435" s="125"/>
      <c r="G435" s="108"/>
      <c r="H435" s="18">
        <v>263.1</v>
      </c>
      <c r="I435" s="19">
        <v>5702.28</v>
      </c>
      <c r="J435" s="16">
        <f>(E435*F429)</f>
        <v>263.1052</v>
      </c>
      <c r="K435" s="17">
        <f>SUM(E435*G429)</f>
        <v>5702.280000000001</v>
      </c>
      <c r="L435" s="16">
        <f t="shared" si="144"/>
        <v>5965.385200000001</v>
      </c>
      <c r="M435" s="17">
        <v>0</v>
      </c>
      <c r="N435" s="16">
        <f aca="true" t="shared" si="145" ref="N435:N440">SUM(K435-I435)</f>
        <v>9.094947017729282E-13</v>
      </c>
      <c r="O435" s="16"/>
      <c r="P435" s="16"/>
      <c r="Q435" s="111"/>
      <c r="R435" s="16"/>
      <c r="S435" s="17"/>
    </row>
    <row r="436" spans="1:19" ht="13.5" thickBot="1">
      <c r="A436" s="116"/>
      <c r="B436" s="113"/>
      <c r="C436" s="122"/>
      <c r="D436" s="11" t="s">
        <v>20</v>
      </c>
      <c r="E436" s="46">
        <v>90.62</v>
      </c>
      <c r="F436" s="125"/>
      <c r="G436" s="108"/>
      <c r="H436" s="18">
        <v>238.33</v>
      </c>
      <c r="I436" s="19">
        <v>5165.34</v>
      </c>
      <c r="J436" s="16">
        <f>(E436*F429)</f>
        <v>238.3306</v>
      </c>
      <c r="K436" s="17">
        <f>SUM(E436*G429)</f>
        <v>5165.34</v>
      </c>
      <c r="L436" s="16">
        <f t="shared" si="144"/>
        <v>5403.6706</v>
      </c>
      <c r="M436" s="17">
        <f>SUM(J436-H436)</f>
        <v>0.0005999999999914962</v>
      </c>
      <c r="N436" s="16">
        <f t="shared" si="145"/>
        <v>0</v>
      </c>
      <c r="O436" s="16"/>
      <c r="P436" s="16"/>
      <c r="Q436" s="111"/>
      <c r="R436" s="16"/>
      <c r="S436" s="17"/>
    </row>
    <row r="437" spans="1:19" ht="13.5" thickBot="1">
      <c r="A437" s="116"/>
      <c r="B437" s="113"/>
      <c r="C437" s="122"/>
      <c r="D437" s="11" t="s">
        <v>21</v>
      </c>
      <c r="E437" s="46">
        <v>71.34</v>
      </c>
      <c r="F437" s="125"/>
      <c r="G437" s="108"/>
      <c r="H437" s="32">
        <v>187.62</v>
      </c>
      <c r="I437" s="33">
        <v>4066.38</v>
      </c>
      <c r="J437" s="16">
        <f>(E437*F429)</f>
        <v>187.6242</v>
      </c>
      <c r="K437" s="17">
        <f>SUM(E437*G429)</f>
        <v>4066.38</v>
      </c>
      <c r="L437" s="16">
        <f t="shared" si="144"/>
        <v>4254.0042</v>
      </c>
      <c r="M437" s="17">
        <f>SUM(J437-H437)</f>
        <v>0.004199999999997317</v>
      </c>
      <c r="N437" s="16">
        <f t="shared" si="145"/>
        <v>0</v>
      </c>
      <c r="O437" s="16"/>
      <c r="P437" s="16"/>
      <c r="Q437" s="111"/>
      <c r="R437" s="16"/>
      <c r="S437" s="17"/>
    </row>
    <row r="438" spans="1:19" ht="13.5" thickBot="1">
      <c r="A438" s="116"/>
      <c r="B438" s="113"/>
      <c r="C438" s="122"/>
      <c r="D438" s="11" t="s">
        <v>22</v>
      </c>
      <c r="E438" s="46">
        <v>67.92</v>
      </c>
      <c r="F438" s="125"/>
      <c r="G438" s="108"/>
      <c r="H438" s="18">
        <v>178.63</v>
      </c>
      <c r="I438" s="19">
        <v>3871.44</v>
      </c>
      <c r="J438" s="16">
        <f>(E438*F429)</f>
        <v>178.6296</v>
      </c>
      <c r="K438" s="17">
        <f>SUM(E438*G429)</f>
        <v>3871.44</v>
      </c>
      <c r="L438" s="16">
        <f t="shared" si="144"/>
        <v>4050.0696000000003</v>
      </c>
      <c r="M438" s="17">
        <f>SUM(J438-H438)</f>
        <v>-0.0003999999999848569</v>
      </c>
      <c r="N438" s="16">
        <f t="shared" si="145"/>
        <v>0</v>
      </c>
      <c r="O438" s="16"/>
      <c r="P438" s="16"/>
      <c r="Q438" s="111"/>
      <c r="R438" s="16"/>
      <c r="S438" s="17"/>
    </row>
    <row r="439" spans="1:19" ht="13.5" thickBot="1">
      <c r="A439" s="116"/>
      <c r="B439" s="113"/>
      <c r="C439" s="122"/>
      <c r="D439" s="11" t="s">
        <v>23</v>
      </c>
      <c r="E439" s="46">
        <v>84.08</v>
      </c>
      <c r="F439" s="125"/>
      <c r="G439" s="108"/>
      <c r="H439" s="18">
        <v>221.13</v>
      </c>
      <c r="I439" s="19">
        <v>4792.56</v>
      </c>
      <c r="J439" s="16">
        <f>(E439*F429)</f>
        <v>221.13039999999998</v>
      </c>
      <c r="K439" s="17">
        <f>SUM(E439*G429)</f>
        <v>4792.5599999999995</v>
      </c>
      <c r="L439" s="16">
        <f t="shared" si="144"/>
        <v>5013.6903999999995</v>
      </c>
      <c r="M439" s="17">
        <f>SUM(J439-H439)</f>
        <v>0.0003999999999848569</v>
      </c>
      <c r="N439" s="16">
        <f t="shared" si="145"/>
        <v>-9.094947017729282E-13</v>
      </c>
      <c r="O439" s="16"/>
      <c r="P439" s="16"/>
      <c r="Q439" s="111"/>
      <c r="R439" s="16"/>
      <c r="S439" s="17"/>
    </row>
    <row r="440" spans="1:19" ht="13.5" thickBot="1">
      <c r="A440" s="117"/>
      <c r="B440" s="114"/>
      <c r="C440" s="123"/>
      <c r="D440" s="27" t="s">
        <v>24</v>
      </c>
      <c r="E440" s="46">
        <v>75.02</v>
      </c>
      <c r="F440" s="126"/>
      <c r="G440" s="109"/>
      <c r="H440" s="21">
        <v>197.3</v>
      </c>
      <c r="I440" s="22">
        <v>4276.14</v>
      </c>
      <c r="J440" s="20">
        <f>SUM(E440*F429)</f>
        <v>197.30259999999998</v>
      </c>
      <c r="K440" s="17">
        <f>SUM(E440*G429)</f>
        <v>4276.139999999999</v>
      </c>
      <c r="L440" s="20">
        <f>SUM(J440,K440)</f>
        <v>4473.442599999999</v>
      </c>
      <c r="M440" s="17">
        <f>SUM(J440-H440)</f>
        <v>0.002599999999972624</v>
      </c>
      <c r="N440" s="16">
        <f t="shared" si="145"/>
        <v>-9.094947017729282E-13</v>
      </c>
      <c r="O440" s="16"/>
      <c r="P440" s="16"/>
      <c r="Q440" s="111"/>
      <c r="R440" s="16"/>
      <c r="S440" s="17"/>
    </row>
    <row r="441" spans="1:19" ht="13.5" thickBot="1">
      <c r="A441" s="23"/>
      <c r="B441" s="31">
        <v>2019</v>
      </c>
      <c r="C441" s="25"/>
      <c r="D441" s="26" t="s">
        <v>25</v>
      </c>
      <c r="E441" s="43">
        <f>SUM(E429:E440)</f>
        <v>929.96</v>
      </c>
      <c r="F441" s="25"/>
      <c r="G441" s="24"/>
      <c r="H441" s="43">
        <f aca="true" t="shared" si="146" ref="H441:S441">SUM(H429:H440)</f>
        <v>2445.78</v>
      </c>
      <c r="I441" s="43">
        <f t="shared" si="146"/>
        <v>53007.719999999994</v>
      </c>
      <c r="J441" s="43">
        <v>2445.78</v>
      </c>
      <c r="K441" s="43">
        <f t="shared" si="146"/>
        <v>53007.719999999994</v>
      </c>
      <c r="L441" s="43">
        <f>H441+I441</f>
        <v>55453.49999999999</v>
      </c>
      <c r="M441" s="43">
        <v>0</v>
      </c>
      <c r="N441" s="43">
        <f t="shared" si="146"/>
        <v>-2.0463630789890885E-12</v>
      </c>
      <c r="O441" s="43">
        <f t="shared" si="146"/>
        <v>0</v>
      </c>
      <c r="P441" s="43">
        <f t="shared" si="146"/>
        <v>0</v>
      </c>
      <c r="Q441" s="43">
        <f t="shared" si="146"/>
        <v>0</v>
      </c>
      <c r="R441" s="43">
        <f t="shared" si="146"/>
        <v>0</v>
      </c>
      <c r="S441" s="43">
        <f t="shared" si="146"/>
        <v>0</v>
      </c>
    </row>
    <row r="442" spans="1:19" ht="13.5" thickBot="1">
      <c r="A442" s="28">
        <f>A429</f>
        <v>29</v>
      </c>
      <c r="B442" s="47" t="str">
        <f>B429</f>
        <v>Регионално депо Плевен</v>
      </c>
      <c r="C442" s="29" t="str">
        <f>C429</f>
        <v>Искър</v>
      </c>
      <c r="D442" s="30"/>
      <c r="E442" s="43">
        <f>SUM(E428:E440)</f>
        <v>2591.8900000000003</v>
      </c>
      <c r="F442" s="29">
        <v>2.63</v>
      </c>
      <c r="G442" s="28"/>
      <c r="H442" s="43">
        <f aca="true" t="shared" si="147" ref="H442:S442">SUM(H428:H440)</f>
        <v>6816.6500000000015</v>
      </c>
      <c r="I442" s="43">
        <f t="shared" si="147"/>
        <v>122947.69</v>
      </c>
      <c r="J442" s="43">
        <v>6816.65</v>
      </c>
      <c r="K442" s="43">
        <f t="shared" si="147"/>
        <v>122947.69</v>
      </c>
      <c r="L442" s="43">
        <f>H442+I442</f>
        <v>129764.34</v>
      </c>
      <c r="M442" s="43">
        <v>0</v>
      </c>
      <c r="N442" s="43">
        <f t="shared" si="147"/>
        <v>-2.0463630789890885E-12</v>
      </c>
      <c r="O442" s="43">
        <f t="shared" si="147"/>
        <v>0</v>
      </c>
      <c r="P442" s="43">
        <f t="shared" si="147"/>
        <v>0</v>
      </c>
      <c r="Q442" s="43">
        <f t="shared" si="147"/>
        <v>0</v>
      </c>
      <c r="R442" s="43">
        <f t="shared" si="147"/>
        <v>0</v>
      </c>
      <c r="S442" s="43">
        <f t="shared" si="147"/>
        <v>0</v>
      </c>
    </row>
    <row r="443" spans="1:19" ht="13.5" thickBot="1">
      <c r="A443" s="35"/>
      <c r="B443" s="51" t="s">
        <v>84</v>
      </c>
      <c r="C443" s="36"/>
      <c r="D443" s="37"/>
      <c r="E443" s="44">
        <v>1555.88</v>
      </c>
      <c r="F443" s="36"/>
      <c r="G443" s="38"/>
      <c r="H443" s="54">
        <v>4091.92</v>
      </c>
      <c r="I443" s="55">
        <v>65255.18</v>
      </c>
      <c r="J443" s="52">
        <v>4091.92</v>
      </c>
      <c r="K443" s="53">
        <v>65255.18</v>
      </c>
      <c r="L443" s="52">
        <v>69347.1</v>
      </c>
      <c r="M443" s="45"/>
      <c r="N443" s="45"/>
      <c r="O443" s="40"/>
      <c r="P443" s="41"/>
      <c r="Q443" s="41"/>
      <c r="R443" s="41"/>
      <c r="S443" s="41"/>
    </row>
    <row r="444" spans="1:19" ht="13.5" thickBot="1">
      <c r="A444" s="115">
        <v>30</v>
      </c>
      <c r="B444" s="118" t="s">
        <v>58</v>
      </c>
      <c r="C444" s="121" t="s">
        <v>68</v>
      </c>
      <c r="D444" s="11" t="s">
        <v>13</v>
      </c>
      <c r="E444" s="46">
        <v>52.8</v>
      </c>
      <c r="F444" s="124">
        <v>2.63</v>
      </c>
      <c r="G444" s="107">
        <v>57</v>
      </c>
      <c r="H444" s="14">
        <v>138.86</v>
      </c>
      <c r="I444" s="15">
        <v>3009.6</v>
      </c>
      <c r="J444" s="12">
        <f>(E444*F444)</f>
        <v>138.86399999999998</v>
      </c>
      <c r="K444" s="13">
        <f>SUM(G444*E444)</f>
        <v>3009.6</v>
      </c>
      <c r="L444" s="12">
        <f>SUM(J444,K444)</f>
        <v>3148.464</v>
      </c>
      <c r="M444" s="17">
        <f aca="true" t="shared" si="148" ref="M444:M449">SUM(J444-H444)</f>
        <v>0.003999999999962256</v>
      </c>
      <c r="N444" s="16">
        <f aca="true" t="shared" si="149" ref="N444:N449">SUM(K444-I444)</f>
        <v>0</v>
      </c>
      <c r="O444" s="16"/>
      <c r="P444" s="16"/>
      <c r="Q444" s="110"/>
      <c r="R444" s="16"/>
      <c r="S444" s="17"/>
    </row>
    <row r="445" spans="1:19" ht="13.5" thickBot="1">
      <c r="A445" s="116"/>
      <c r="B445" s="119"/>
      <c r="C445" s="122"/>
      <c r="D445" s="11" t="s">
        <v>14</v>
      </c>
      <c r="E445" s="46">
        <v>53.88</v>
      </c>
      <c r="F445" s="125"/>
      <c r="G445" s="108"/>
      <c r="H445" s="18">
        <v>141.7</v>
      </c>
      <c r="I445" s="19">
        <v>3071.16</v>
      </c>
      <c r="J445" s="16">
        <f>(E445*F444)</f>
        <v>141.7044</v>
      </c>
      <c r="K445" s="17">
        <f>SUM(E445*G444)</f>
        <v>3071.1600000000003</v>
      </c>
      <c r="L445" s="16">
        <f>SUM(J445,K445)</f>
        <v>3212.8644000000004</v>
      </c>
      <c r="M445" s="17">
        <f t="shared" si="148"/>
        <v>0.004400000000003956</v>
      </c>
      <c r="N445" s="16">
        <f t="shared" si="149"/>
        <v>4.547473508864641E-13</v>
      </c>
      <c r="O445" s="16"/>
      <c r="P445" s="16"/>
      <c r="Q445" s="111"/>
      <c r="R445" s="16"/>
      <c r="S445" s="17"/>
    </row>
    <row r="446" spans="1:19" ht="13.5" thickBot="1">
      <c r="A446" s="116"/>
      <c r="B446" s="119"/>
      <c r="C446" s="122"/>
      <c r="D446" s="11" t="s">
        <v>15</v>
      </c>
      <c r="E446" s="46">
        <v>63.34</v>
      </c>
      <c r="F446" s="125"/>
      <c r="G446" s="108"/>
      <c r="H446" s="18">
        <v>166.58</v>
      </c>
      <c r="I446" s="19">
        <v>3610.38</v>
      </c>
      <c r="J446" s="16">
        <f>(E446*F444)</f>
        <v>166.5842</v>
      </c>
      <c r="K446" s="17">
        <f>SUM(E446*G444)</f>
        <v>3610.38</v>
      </c>
      <c r="L446" s="16">
        <f aca="true" t="shared" si="150" ref="L446:L454">SUM(J446,K446)</f>
        <v>3776.9642000000003</v>
      </c>
      <c r="M446" s="17">
        <f t="shared" si="148"/>
        <v>0.004199999999997317</v>
      </c>
      <c r="N446" s="16">
        <f t="shared" si="149"/>
        <v>0</v>
      </c>
      <c r="O446" s="16"/>
      <c r="P446" s="16"/>
      <c r="Q446" s="111"/>
      <c r="R446" s="16"/>
      <c r="S446" s="17"/>
    </row>
    <row r="447" spans="1:19" ht="13.5" thickBot="1">
      <c r="A447" s="116"/>
      <c r="B447" s="119"/>
      <c r="C447" s="122"/>
      <c r="D447" s="11" t="s">
        <v>16</v>
      </c>
      <c r="E447" s="46">
        <v>55.12</v>
      </c>
      <c r="F447" s="125"/>
      <c r="G447" s="108"/>
      <c r="H447" s="18">
        <v>144.97</v>
      </c>
      <c r="I447" s="19">
        <v>3141.84</v>
      </c>
      <c r="J447" s="16">
        <f>(E447*F444)</f>
        <v>144.9656</v>
      </c>
      <c r="K447" s="17">
        <f>SUM(E447*G444)</f>
        <v>3141.8399999999997</v>
      </c>
      <c r="L447" s="16">
        <f t="shared" si="150"/>
        <v>3286.8055999999997</v>
      </c>
      <c r="M447" s="17">
        <f t="shared" si="148"/>
        <v>-0.004400000000003956</v>
      </c>
      <c r="N447" s="16">
        <f t="shared" si="149"/>
        <v>-4.547473508864641E-13</v>
      </c>
      <c r="O447" s="16"/>
      <c r="P447" s="16"/>
      <c r="Q447" s="111"/>
      <c r="R447" s="16"/>
      <c r="S447" s="17"/>
    </row>
    <row r="448" spans="1:19" ht="13.5" thickBot="1">
      <c r="A448" s="116"/>
      <c r="B448" s="119"/>
      <c r="C448" s="122"/>
      <c r="D448" s="11" t="s">
        <v>17</v>
      </c>
      <c r="E448" s="46">
        <v>64.58</v>
      </c>
      <c r="F448" s="125"/>
      <c r="G448" s="108"/>
      <c r="H448" s="18">
        <v>169.84</v>
      </c>
      <c r="I448" s="19">
        <v>3681.06</v>
      </c>
      <c r="J448" s="16">
        <f>(E448*F444)</f>
        <v>169.84539999999998</v>
      </c>
      <c r="K448" s="17">
        <f>SUM(E448*G444)</f>
        <v>3681.06</v>
      </c>
      <c r="L448" s="16">
        <f t="shared" si="150"/>
        <v>3850.9054</v>
      </c>
      <c r="M448" s="17">
        <f t="shared" si="148"/>
        <v>0.0053999999999803094</v>
      </c>
      <c r="N448" s="16">
        <f t="shared" si="149"/>
        <v>0</v>
      </c>
      <c r="O448" s="16"/>
      <c r="P448" s="16"/>
      <c r="Q448" s="111"/>
      <c r="R448" s="16"/>
      <c r="S448" s="17"/>
    </row>
    <row r="449" spans="1:19" ht="13.5" thickBot="1">
      <c r="A449" s="116"/>
      <c r="B449" s="120"/>
      <c r="C449" s="122"/>
      <c r="D449" s="11" t="s">
        <v>18</v>
      </c>
      <c r="E449" s="46">
        <v>58.6</v>
      </c>
      <c r="F449" s="125"/>
      <c r="G449" s="108"/>
      <c r="H449" s="18">
        <v>154.12</v>
      </c>
      <c r="I449" s="19">
        <v>3340.2</v>
      </c>
      <c r="J449" s="16">
        <f>(E449*F444)</f>
        <v>154.118</v>
      </c>
      <c r="K449" s="17">
        <f>SUM(E449*G444)</f>
        <v>3340.2000000000003</v>
      </c>
      <c r="L449" s="16">
        <f t="shared" si="150"/>
        <v>3494.318</v>
      </c>
      <c r="M449" s="17">
        <f t="shared" si="148"/>
        <v>-0.0020000000000095497</v>
      </c>
      <c r="N449" s="16">
        <f t="shared" si="149"/>
        <v>4.547473508864641E-13</v>
      </c>
      <c r="O449" s="16"/>
      <c r="P449" s="16"/>
      <c r="Q449" s="111"/>
      <c r="R449" s="16"/>
      <c r="S449" s="17"/>
    </row>
    <row r="450" spans="1:19" ht="13.5" thickBot="1">
      <c r="A450" s="116"/>
      <c r="B450" s="112" t="s">
        <v>42</v>
      </c>
      <c r="C450" s="122"/>
      <c r="D450" s="11" t="s">
        <v>19</v>
      </c>
      <c r="E450" s="46">
        <v>82.06</v>
      </c>
      <c r="F450" s="125"/>
      <c r="G450" s="108"/>
      <c r="H450" s="18">
        <v>215.81</v>
      </c>
      <c r="I450" s="19">
        <v>4677.42</v>
      </c>
      <c r="J450" s="16">
        <f>(E450*F444)</f>
        <v>215.8178</v>
      </c>
      <c r="K450" s="17">
        <f>SUM(E450*G444)</f>
        <v>4677.42</v>
      </c>
      <c r="L450" s="16">
        <f t="shared" si="150"/>
        <v>4893.2378</v>
      </c>
      <c r="M450" s="17">
        <v>0</v>
      </c>
      <c r="N450" s="16">
        <f aca="true" t="shared" si="151" ref="N450:N455">SUM(K450-I450)</f>
        <v>0</v>
      </c>
      <c r="O450" s="16"/>
      <c r="P450" s="16"/>
      <c r="Q450" s="111"/>
      <c r="R450" s="16"/>
      <c r="S450" s="17"/>
    </row>
    <row r="451" spans="1:19" ht="13.5" thickBot="1">
      <c r="A451" s="116"/>
      <c r="B451" s="113"/>
      <c r="C451" s="122"/>
      <c r="D451" s="11" t="s">
        <v>20</v>
      </c>
      <c r="E451" s="46">
        <v>84.64</v>
      </c>
      <c r="F451" s="125"/>
      <c r="G451" s="108"/>
      <c r="H451" s="18">
        <v>222.6</v>
      </c>
      <c r="I451" s="19">
        <v>4824.48</v>
      </c>
      <c r="J451" s="16">
        <f>(E451*F444)</f>
        <v>222.6032</v>
      </c>
      <c r="K451" s="17">
        <f>SUM(E451*G444)</f>
        <v>4824.4800000000005</v>
      </c>
      <c r="L451" s="16">
        <f t="shared" si="150"/>
        <v>5047.0832</v>
      </c>
      <c r="M451" s="17">
        <f>SUM(J451-H451)</f>
        <v>0.003199999999992542</v>
      </c>
      <c r="N451" s="16">
        <f t="shared" si="151"/>
        <v>9.094947017729282E-13</v>
      </c>
      <c r="O451" s="16"/>
      <c r="P451" s="16"/>
      <c r="Q451" s="111"/>
      <c r="R451" s="16"/>
      <c r="S451" s="17"/>
    </row>
    <row r="452" spans="1:19" ht="13.5" thickBot="1">
      <c r="A452" s="116"/>
      <c r="B452" s="113"/>
      <c r="C452" s="122"/>
      <c r="D452" s="11" t="s">
        <v>21</v>
      </c>
      <c r="E452" s="46">
        <v>45.4</v>
      </c>
      <c r="F452" s="125"/>
      <c r="G452" s="108"/>
      <c r="H452" s="32">
        <v>119.4</v>
      </c>
      <c r="I452" s="33">
        <v>2587.8</v>
      </c>
      <c r="J452" s="16">
        <f>(E452*F444)</f>
        <v>119.40199999999999</v>
      </c>
      <c r="K452" s="17">
        <f>SUM(E452*G444)</f>
        <v>2587.7999999999997</v>
      </c>
      <c r="L452" s="16">
        <f t="shared" si="150"/>
        <v>2707.2019999999998</v>
      </c>
      <c r="M452" s="17">
        <f>SUM(J452-H452)</f>
        <v>0.001999999999981128</v>
      </c>
      <c r="N452" s="16">
        <f t="shared" si="151"/>
        <v>-4.547473508864641E-13</v>
      </c>
      <c r="O452" s="16"/>
      <c r="P452" s="16"/>
      <c r="Q452" s="111"/>
      <c r="R452" s="16"/>
      <c r="S452" s="17"/>
    </row>
    <row r="453" spans="1:19" ht="13.5" thickBot="1">
      <c r="A453" s="116"/>
      <c r="B453" s="113"/>
      <c r="C453" s="122"/>
      <c r="D453" s="11" t="s">
        <v>22</v>
      </c>
      <c r="E453" s="46">
        <v>65</v>
      </c>
      <c r="F453" s="125"/>
      <c r="G453" s="108"/>
      <c r="H453" s="18">
        <v>170.95</v>
      </c>
      <c r="I453" s="19">
        <v>3705</v>
      </c>
      <c r="J453" s="16">
        <f>(E453*F444)</f>
        <v>170.95</v>
      </c>
      <c r="K453" s="17">
        <f>SUM(E453*G444)</f>
        <v>3705</v>
      </c>
      <c r="L453" s="16">
        <f t="shared" si="150"/>
        <v>3875.95</v>
      </c>
      <c r="M453" s="17">
        <f>SUM(J453-H453)</f>
        <v>0</v>
      </c>
      <c r="N453" s="16">
        <f t="shared" si="151"/>
        <v>0</v>
      </c>
      <c r="O453" s="16"/>
      <c r="P453" s="16"/>
      <c r="Q453" s="111"/>
      <c r="R453" s="16"/>
      <c r="S453" s="17"/>
    </row>
    <row r="454" spans="1:19" ht="13.5" thickBot="1">
      <c r="A454" s="116"/>
      <c r="B454" s="113"/>
      <c r="C454" s="122"/>
      <c r="D454" s="11" t="s">
        <v>23</v>
      </c>
      <c r="E454" s="46">
        <v>71.62</v>
      </c>
      <c r="F454" s="125"/>
      <c r="G454" s="108"/>
      <c r="H454" s="18">
        <v>188.36</v>
      </c>
      <c r="I454" s="19">
        <v>4082.34</v>
      </c>
      <c r="J454" s="16">
        <f>(E454*F444)</f>
        <v>188.3606</v>
      </c>
      <c r="K454" s="17">
        <f>SUM(E454*G444)</f>
        <v>4082.34</v>
      </c>
      <c r="L454" s="16">
        <f t="shared" si="150"/>
        <v>4270.7006</v>
      </c>
      <c r="M454" s="17">
        <f>SUM(J454-H454)</f>
        <v>0.0005999999999914962</v>
      </c>
      <c r="N454" s="16">
        <f t="shared" si="151"/>
        <v>0</v>
      </c>
      <c r="O454" s="16"/>
      <c r="P454" s="16"/>
      <c r="Q454" s="111"/>
      <c r="R454" s="16"/>
      <c r="S454" s="17"/>
    </row>
    <row r="455" spans="1:19" ht="13.5" thickBot="1">
      <c r="A455" s="117"/>
      <c r="B455" s="114"/>
      <c r="C455" s="123"/>
      <c r="D455" s="27" t="s">
        <v>24</v>
      </c>
      <c r="E455" s="46">
        <v>60.48</v>
      </c>
      <c r="F455" s="126"/>
      <c r="G455" s="109"/>
      <c r="H455" s="21">
        <v>159.06</v>
      </c>
      <c r="I455" s="22">
        <v>3447.36</v>
      </c>
      <c r="J455" s="20">
        <f>SUM(E455*F444)</f>
        <v>159.0624</v>
      </c>
      <c r="K455" s="17">
        <f>SUM(E455*G444)</f>
        <v>3447.3599999999997</v>
      </c>
      <c r="L455" s="20">
        <f>SUM(J455,K455)</f>
        <v>3606.4223999999995</v>
      </c>
      <c r="M455" s="17">
        <f>SUM(J455-H455)</f>
        <v>0.0023999999999944066</v>
      </c>
      <c r="N455" s="16">
        <f t="shared" si="151"/>
        <v>-4.547473508864641E-13</v>
      </c>
      <c r="O455" s="16"/>
      <c r="P455" s="16"/>
      <c r="Q455" s="111"/>
      <c r="R455" s="16"/>
      <c r="S455" s="17"/>
    </row>
    <row r="456" spans="1:19" ht="13.5" thickBot="1">
      <c r="A456" s="23"/>
      <c r="B456" s="31">
        <v>2019</v>
      </c>
      <c r="C456" s="25"/>
      <c r="D456" s="26" t="s">
        <v>25</v>
      </c>
      <c r="E456" s="43">
        <f>SUM(E444:E455)</f>
        <v>757.5200000000001</v>
      </c>
      <c r="F456" s="25"/>
      <c r="G456" s="24"/>
      <c r="H456" s="43">
        <f aca="true" t="shared" si="152" ref="H456:S456">SUM(H444:H455)</f>
        <v>1992.25</v>
      </c>
      <c r="I456" s="43">
        <f t="shared" si="152"/>
        <v>43178.64</v>
      </c>
      <c r="J456" s="43">
        <v>1992.25</v>
      </c>
      <c r="K456" s="43">
        <f t="shared" si="152"/>
        <v>43178.64</v>
      </c>
      <c r="L456" s="43">
        <f>H456+I456</f>
        <v>45170.89</v>
      </c>
      <c r="M456" s="43">
        <v>0</v>
      </c>
      <c r="N456" s="43">
        <f t="shared" si="152"/>
        <v>4.547473508864641E-13</v>
      </c>
      <c r="O456" s="43">
        <f t="shared" si="152"/>
        <v>0</v>
      </c>
      <c r="P456" s="43">
        <f t="shared" si="152"/>
        <v>0</v>
      </c>
      <c r="Q456" s="43">
        <f t="shared" si="152"/>
        <v>0</v>
      </c>
      <c r="R456" s="43">
        <f t="shared" si="152"/>
        <v>0</v>
      </c>
      <c r="S456" s="43">
        <f t="shared" si="152"/>
        <v>0</v>
      </c>
    </row>
    <row r="457" spans="1:19" ht="13.5" thickBot="1">
      <c r="A457" s="28">
        <f>A444</f>
        <v>30</v>
      </c>
      <c r="B457" s="47" t="str">
        <f>B444</f>
        <v>Регионално депо Плевен</v>
      </c>
      <c r="C457" s="29" t="str">
        <f>C444</f>
        <v>Пордим</v>
      </c>
      <c r="D457" s="30"/>
      <c r="E457" s="43">
        <f>SUM(E443:E455)</f>
        <v>2313.3999999999996</v>
      </c>
      <c r="F457" s="29">
        <v>2.63</v>
      </c>
      <c r="G457" s="28"/>
      <c r="H457" s="43">
        <f aca="true" t="shared" si="153" ref="H457:S457">SUM(H443:H455)</f>
        <v>6084.17</v>
      </c>
      <c r="I457" s="43">
        <f t="shared" si="153"/>
        <v>108433.81999999999</v>
      </c>
      <c r="J457" s="43">
        <v>6084.17</v>
      </c>
      <c r="K457" s="43">
        <f t="shared" si="153"/>
        <v>108433.81999999999</v>
      </c>
      <c r="L457" s="43">
        <f>H457+I457</f>
        <v>114517.98999999999</v>
      </c>
      <c r="M457" s="43">
        <v>0</v>
      </c>
      <c r="N457" s="43">
        <f t="shared" si="153"/>
        <v>4.547473508864641E-13</v>
      </c>
      <c r="O457" s="43">
        <f t="shared" si="153"/>
        <v>0</v>
      </c>
      <c r="P457" s="43">
        <f t="shared" si="153"/>
        <v>0</v>
      </c>
      <c r="Q457" s="43">
        <f t="shared" si="153"/>
        <v>0</v>
      </c>
      <c r="R457" s="43">
        <f t="shared" si="153"/>
        <v>0</v>
      </c>
      <c r="S457" s="43">
        <f t="shared" si="153"/>
        <v>0</v>
      </c>
    </row>
    <row r="458" spans="1:19" ht="13.5" thickBot="1">
      <c r="A458" s="35"/>
      <c r="B458" s="51" t="s">
        <v>84</v>
      </c>
      <c r="C458" s="36"/>
      <c r="D458" s="37"/>
      <c r="E458" s="44"/>
      <c r="F458" s="36"/>
      <c r="G458" s="38"/>
      <c r="H458" s="44"/>
      <c r="I458" s="45"/>
      <c r="J458" s="36"/>
      <c r="K458" s="39"/>
      <c r="L458" s="36"/>
      <c r="M458" s="45"/>
      <c r="N458" s="45"/>
      <c r="O458" s="40"/>
      <c r="P458" s="41"/>
      <c r="Q458" s="41"/>
      <c r="R458" s="41"/>
      <c r="S458" s="41"/>
    </row>
    <row r="459" spans="1:19" ht="13.5" thickBot="1">
      <c r="A459" s="115">
        <v>31</v>
      </c>
      <c r="B459" s="118" t="s">
        <v>58</v>
      </c>
      <c r="C459" s="121" t="s">
        <v>55</v>
      </c>
      <c r="D459" s="11" t="s">
        <v>13</v>
      </c>
      <c r="E459" s="46"/>
      <c r="F459" s="124">
        <v>2.63</v>
      </c>
      <c r="G459" s="107">
        <v>57</v>
      </c>
      <c r="H459" s="14"/>
      <c r="I459" s="15"/>
      <c r="J459" s="12">
        <f>(E459*F459)</f>
        <v>0</v>
      </c>
      <c r="K459" s="13">
        <f>SUM(G459*E459)</f>
        <v>0</v>
      </c>
      <c r="L459" s="12">
        <f>SUM(J459,K459)</f>
        <v>0</v>
      </c>
      <c r="M459" s="17">
        <f aca="true" t="shared" si="154" ref="M459:M464">SUM(J459-H459)</f>
        <v>0</v>
      </c>
      <c r="N459" s="16">
        <f aca="true" t="shared" si="155" ref="N459:N464">SUM(K459-I459)</f>
        <v>0</v>
      </c>
      <c r="O459" s="16"/>
      <c r="P459" s="16"/>
      <c r="Q459" s="110"/>
      <c r="R459" s="16"/>
      <c r="S459" s="17"/>
    </row>
    <row r="460" spans="1:19" ht="13.5" thickBot="1">
      <c r="A460" s="116"/>
      <c r="B460" s="119"/>
      <c r="C460" s="122"/>
      <c r="D460" s="11" t="s">
        <v>14</v>
      </c>
      <c r="E460" s="46"/>
      <c r="F460" s="125"/>
      <c r="G460" s="108"/>
      <c r="H460" s="18"/>
      <c r="I460" s="19"/>
      <c r="J460" s="16">
        <f>(E460*F459)</f>
        <v>0</v>
      </c>
      <c r="K460" s="17">
        <f>SUM(E460*G459)</f>
        <v>0</v>
      </c>
      <c r="L460" s="16">
        <f>SUM(J460,K460)</f>
        <v>0</v>
      </c>
      <c r="M460" s="17">
        <f t="shared" si="154"/>
        <v>0</v>
      </c>
      <c r="N460" s="16" t="s">
        <v>77</v>
      </c>
      <c r="O460" s="16"/>
      <c r="P460" s="16"/>
      <c r="Q460" s="111"/>
      <c r="R460" s="16"/>
      <c r="S460" s="17"/>
    </row>
    <row r="461" spans="1:19" ht="13.5" thickBot="1">
      <c r="A461" s="116"/>
      <c r="B461" s="119"/>
      <c r="C461" s="122"/>
      <c r="D461" s="11" t="s">
        <v>15</v>
      </c>
      <c r="E461" s="46"/>
      <c r="F461" s="125"/>
      <c r="G461" s="108"/>
      <c r="H461" s="18"/>
      <c r="I461" s="19"/>
      <c r="J461" s="16">
        <f>(E461*F459)</f>
        <v>0</v>
      </c>
      <c r="K461" s="17">
        <f>SUM(E461*G459)</f>
        <v>0</v>
      </c>
      <c r="L461" s="16">
        <f aca="true" t="shared" si="156" ref="L461:L469">SUM(J461,K461)</f>
        <v>0</v>
      </c>
      <c r="M461" s="17">
        <f t="shared" si="154"/>
        <v>0</v>
      </c>
      <c r="N461" s="16">
        <f t="shared" si="155"/>
        <v>0</v>
      </c>
      <c r="O461" s="16"/>
      <c r="P461" s="16"/>
      <c r="Q461" s="111"/>
      <c r="R461" s="16"/>
      <c r="S461" s="17"/>
    </row>
    <row r="462" spans="1:19" ht="13.5" thickBot="1">
      <c r="A462" s="116"/>
      <c r="B462" s="119"/>
      <c r="C462" s="122"/>
      <c r="D462" s="11" t="s">
        <v>16</v>
      </c>
      <c r="E462" s="46"/>
      <c r="F462" s="125"/>
      <c r="G462" s="108"/>
      <c r="H462" s="18"/>
      <c r="I462" s="19"/>
      <c r="J462" s="16">
        <f>(E462*F459)</f>
        <v>0</v>
      </c>
      <c r="K462" s="17">
        <f>SUM(E462*G459)</f>
        <v>0</v>
      </c>
      <c r="L462" s="16">
        <f t="shared" si="156"/>
        <v>0</v>
      </c>
      <c r="M462" s="17">
        <f t="shared" si="154"/>
        <v>0</v>
      </c>
      <c r="N462" s="16">
        <f t="shared" si="155"/>
        <v>0</v>
      </c>
      <c r="O462" s="16"/>
      <c r="P462" s="16"/>
      <c r="Q462" s="111"/>
      <c r="R462" s="16"/>
      <c r="S462" s="17"/>
    </row>
    <row r="463" spans="1:19" ht="13.5" thickBot="1">
      <c r="A463" s="116"/>
      <c r="B463" s="119"/>
      <c r="C463" s="122"/>
      <c r="D463" s="11" t="s">
        <v>17</v>
      </c>
      <c r="E463" s="46"/>
      <c r="F463" s="125"/>
      <c r="G463" s="108"/>
      <c r="H463" s="18"/>
      <c r="I463" s="19"/>
      <c r="J463" s="16">
        <f>(E463*F459)</f>
        <v>0</v>
      </c>
      <c r="K463" s="17">
        <f>SUM(E463*G459)</f>
        <v>0</v>
      </c>
      <c r="L463" s="16">
        <f t="shared" si="156"/>
        <v>0</v>
      </c>
      <c r="M463" s="17">
        <f t="shared" si="154"/>
        <v>0</v>
      </c>
      <c r="N463" s="16">
        <f t="shared" si="155"/>
        <v>0</v>
      </c>
      <c r="O463" s="16"/>
      <c r="P463" s="16"/>
      <c r="Q463" s="111"/>
      <c r="R463" s="16"/>
      <c r="S463" s="17"/>
    </row>
    <row r="464" spans="1:19" ht="13.5" thickBot="1">
      <c r="A464" s="116"/>
      <c r="B464" s="120"/>
      <c r="C464" s="122"/>
      <c r="D464" s="11" t="s">
        <v>18</v>
      </c>
      <c r="E464" s="46"/>
      <c r="F464" s="125"/>
      <c r="G464" s="108"/>
      <c r="H464" s="18"/>
      <c r="I464" s="19"/>
      <c r="J464" s="16">
        <f>(E464*F459)</f>
        <v>0</v>
      </c>
      <c r="K464" s="17">
        <f>SUM(E464*G459)</f>
        <v>0</v>
      </c>
      <c r="L464" s="16">
        <f t="shared" si="156"/>
        <v>0</v>
      </c>
      <c r="M464" s="17">
        <f t="shared" si="154"/>
        <v>0</v>
      </c>
      <c r="N464" s="16">
        <f t="shared" si="155"/>
        <v>0</v>
      </c>
      <c r="O464" s="16"/>
      <c r="P464" s="16"/>
      <c r="Q464" s="111"/>
      <c r="R464" s="16"/>
      <c r="S464" s="17"/>
    </row>
    <row r="465" spans="1:19" ht="13.5" thickBot="1">
      <c r="A465" s="116"/>
      <c r="B465" s="112" t="s">
        <v>42</v>
      </c>
      <c r="C465" s="122"/>
      <c r="D465" s="11" t="s">
        <v>19</v>
      </c>
      <c r="E465" s="46"/>
      <c r="F465" s="125"/>
      <c r="G465" s="108"/>
      <c r="H465" s="18"/>
      <c r="I465" s="19"/>
      <c r="J465" s="16">
        <f>(E465*F459)</f>
        <v>0</v>
      </c>
      <c r="K465" s="17">
        <f>SUM(E465*G459)</f>
        <v>0</v>
      </c>
      <c r="L465" s="16">
        <f t="shared" si="156"/>
        <v>0</v>
      </c>
      <c r="M465" s="17">
        <v>0</v>
      </c>
      <c r="N465" s="16">
        <f aca="true" t="shared" si="157" ref="N465:N470">SUM(K465-I465)</f>
        <v>0</v>
      </c>
      <c r="O465" s="16"/>
      <c r="P465" s="16"/>
      <c r="Q465" s="111"/>
      <c r="R465" s="16"/>
      <c r="S465" s="17"/>
    </row>
    <row r="466" spans="1:19" ht="13.5" thickBot="1">
      <c r="A466" s="116"/>
      <c r="B466" s="113"/>
      <c r="C466" s="122"/>
      <c r="D466" s="11" t="s">
        <v>20</v>
      </c>
      <c r="E466" s="46"/>
      <c r="F466" s="125"/>
      <c r="G466" s="108"/>
      <c r="H466" s="18"/>
      <c r="I466" s="19"/>
      <c r="J466" s="16">
        <f>(E466*F459)</f>
        <v>0</v>
      </c>
      <c r="K466" s="17">
        <f>SUM(E466*G459)</f>
        <v>0</v>
      </c>
      <c r="L466" s="16">
        <f t="shared" si="156"/>
        <v>0</v>
      </c>
      <c r="M466" s="17">
        <f>SUM(J466-H466)</f>
        <v>0</v>
      </c>
      <c r="N466" s="16">
        <f t="shared" si="157"/>
        <v>0</v>
      </c>
      <c r="O466" s="16"/>
      <c r="P466" s="16"/>
      <c r="Q466" s="111"/>
      <c r="R466" s="16"/>
      <c r="S466" s="17"/>
    </row>
    <row r="467" spans="1:19" ht="13.5" thickBot="1">
      <c r="A467" s="116"/>
      <c r="B467" s="113"/>
      <c r="C467" s="122"/>
      <c r="D467" s="11" t="s">
        <v>21</v>
      </c>
      <c r="E467" s="46"/>
      <c r="F467" s="125"/>
      <c r="G467" s="108"/>
      <c r="H467" s="32"/>
      <c r="I467" s="33"/>
      <c r="J467" s="16">
        <f>(E467*F459)</f>
        <v>0</v>
      </c>
      <c r="K467" s="17">
        <f>SUM(E467*G459)</f>
        <v>0</v>
      </c>
      <c r="L467" s="16">
        <f t="shared" si="156"/>
        <v>0</v>
      </c>
      <c r="M467" s="17">
        <f>SUM(J467-H467)</f>
        <v>0</v>
      </c>
      <c r="N467" s="16">
        <f t="shared" si="157"/>
        <v>0</v>
      </c>
      <c r="O467" s="16"/>
      <c r="P467" s="16"/>
      <c r="Q467" s="111"/>
      <c r="R467" s="16"/>
      <c r="S467" s="17"/>
    </row>
    <row r="468" spans="1:19" ht="13.5" thickBot="1">
      <c r="A468" s="116"/>
      <c r="B468" s="113"/>
      <c r="C468" s="122"/>
      <c r="D468" s="11" t="s">
        <v>22</v>
      </c>
      <c r="E468" s="46"/>
      <c r="F468" s="125"/>
      <c r="G468" s="108"/>
      <c r="H468" s="18"/>
      <c r="I468" s="19"/>
      <c r="J468" s="16">
        <f>(E468*F459)</f>
        <v>0</v>
      </c>
      <c r="K468" s="17">
        <f>SUM(E468*G459)</f>
        <v>0</v>
      </c>
      <c r="L468" s="16">
        <f t="shared" si="156"/>
        <v>0</v>
      </c>
      <c r="M468" s="17">
        <f>SUM(J468-H468)</f>
        <v>0</v>
      </c>
      <c r="N468" s="16">
        <f t="shared" si="157"/>
        <v>0</v>
      </c>
      <c r="O468" s="16"/>
      <c r="P468" s="16"/>
      <c r="Q468" s="111"/>
      <c r="R468" s="16"/>
      <c r="S468" s="17"/>
    </row>
    <row r="469" spans="1:19" ht="13.5" thickBot="1">
      <c r="A469" s="116"/>
      <c r="B469" s="113"/>
      <c r="C469" s="122"/>
      <c r="D469" s="11" t="s">
        <v>23</v>
      </c>
      <c r="E469" s="46"/>
      <c r="F469" s="125"/>
      <c r="G469" s="108"/>
      <c r="H469" s="18"/>
      <c r="I469" s="19"/>
      <c r="J469" s="16">
        <f>(E469*F459)</f>
        <v>0</v>
      </c>
      <c r="K469" s="17">
        <f>SUM(E469*G459)</f>
        <v>0</v>
      </c>
      <c r="L469" s="16">
        <f t="shared" si="156"/>
        <v>0</v>
      </c>
      <c r="M469" s="17">
        <f>SUM(J469-H469)</f>
        <v>0</v>
      </c>
      <c r="N469" s="16">
        <f t="shared" si="157"/>
        <v>0</v>
      </c>
      <c r="O469" s="16"/>
      <c r="P469" s="16"/>
      <c r="Q469" s="111"/>
      <c r="R469" s="16"/>
      <c r="S469" s="17"/>
    </row>
    <row r="470" spans="1:19" ht="13.5" thickBot="1">
      <c r="A470" s="117"/>
      <c r="B470" s="114"/>
      <c r="C470" s="123"/>
      <c r="D470" s="27" t="s">
        <v>24</v>
      </c>
      <c r="E470" s="46"/>
      <c r="F470" s="126"/>
      <c r="G470" s="109"/>
      <c r="H470" s="21"/>
      <c r="I470" s="22"/>
      <c r="J470" s="20">
        <f>SUM(E470*F459)</f>
        <v>0</v>
      </c>
      <c r="K470" s="17">
        <f>SUM(E470*G459)</f>
        <v>0</v>
      </c>
      <c r="L470" s="20">
        <f>SUM(J470,K470)</f>
        <v>0</v>
      </c>
      <c r="M470" s="17">
        <f>SUM(J470-H470)</f>
        <v>0</v>
      </c>
      <c r="N470" s="16">
        <f t="shared" si="157"/>
        <v>0</v>
      </c>
      <c r="O470" s="16"/>
      <c r="P470" s="16"/>
      <c r="Q470" s="111"/>
      <c r="R470" s="16"/>
      <c r="S470" s="17"/>
    </row>
    <row r="471" spans="1:19" ht="13.5" thickBot="1">
      <c r="A471" s="23"/>
      <c r="B471" s="31">
        <v>2019</v>
      </c>
      <c r="C471" s="25"/>
      <c r="D471" s="26" t="s">
        <v>25</v>
      </c>
      <c r="E471" s="43">
        <f>SUM(E459:E470)</f>
        <v>0</v>
      </c>
      <c r="F471" s="25"/>
      <c r="G471" s="24"/>
      <c r="H471" s="43">
        <f aca="true" t="shared" si="158" ref="H471:S471">SUM(H459:H470)</f>
        <v>0</v>
      </c>
      <c r="I471" s="43">
        <f t="shared" si="158"/>
        <v>0</v>
      </c>
      <c r="J471" s="43">
        <f t="shared" si="158"/>
        <v>0</v>
      </c>
      <c r="K471" s="43">
        <f t="shared" si="158"/>
        <v>0</v>
      </c>
      <c r="L471" s="43">
        <f t="shared" si="158"/>
        <v>0</v>
      </c>
      <c r="M471" s="43">
        <f t="shared" si="158"/>
        <v>0</v>
      </c>
      <c r="N471" s="43">
        <f t="shared" si="158"/>
        <v>0</v>
      </c>
      <c r="O471" s="43">
        <f t="shared" si="158"/>
        <v>0</v>
      </c>
      <c r="P471" s="43">
        <f t="shared" si="158"/>
        <v>0</v>
      </c>
      <c r="Q471" s="43">
        <f t="shared" si="158"/>
        <v>0</v>
      </c>
      <c r="R471" s="43">
        <f t="shared" si="158"/>
        <v>0</v>
      </c>
      <c r="S471" s="43">
        <f t="shared" si="158"/>
        <v>0</v>
      </c>
    </row>
    <row r="472" spans="1:19" ht="13.5" thickBot="1">
      <c r="A472" s="28">
        <f>A459</f>
        <v>31</v>
      </c>
      <c r="B472" s="47" t="str">
        <f>B459</f>
        <v>Регионално депо Плевен</v>
      </c>
      <c r="C472" s="29" t="str">
        <f>C459</f>
        <v>други</v>
      </c>
      <c r="D472" s="30"/>
      <c r="E472" s="43">
        <f>SUM(E458:E470)</f>
        <v>0</v>
      </c>
      <c r="F472" s="29">
        <v>2.63</v>
      </c>
      <c r="G472" s="28"/>
      <c r="H472" s="43">
        <f aca="true" t="shared" si="159" ref="H472:S472">SUM(H458:H470)</f>
        <v>0</v>
      </c>
      <c r="I472" s="43">
        <f t="shared" si="159"/>
        <v>0</v>
      </c>
      <c r="J472" s="43">
        <f t="shared" si="159"/>
        <v>0</v>
      </c>
      <c r="K472" s="43">
        <f t="shared" si="159"/>
        <v>0</v>
      </c>
      <c r="L472" s="43">
        <f t="shared" si="159"/>
        <v>0</v>
      </c>
      <c r="M472" s="43">
        <f t="shared" si="159"/>
        <v>0</v>
      </c>
      <c r="N472" s="43">
        <f t="shared" si="159"/>
        <v>0</v>
      </c>
      <c r="O472" s="43">
        <f t="shared" si="159"/>
        <v>0</v>
      </c>
      <c r="P472" s="43">
        <f t="shared" si="159"/>
        <v>0</v>
      </c>
      <c r="Q472" s="43">
        <f t="shared" si="159"/>
        <v>0</v>
      </c>
      <c r="R472" s="43">
        <f t="shared" si="159"/>
        <v>0</v>
      </c>
      <c r="S472" s="43">
        <f t="shared" si="159"/>
        <v>0</v>
      </c>
    </row>
  </sheetData>
  <sheetProtection/>
  <mergeCells count="235">
    <mergeCell ref="G459:G470"/>
    <mergeCell ref="Q459:Q470"/>
    <mergeCell ref="B465:B470"/>
    <mergeCell ref="A459:A470"/>
    <mergeCell ref="B459:B464"/>
    <mergeCell ref="C459:C470"/>
    <mergeCell ref="F459:F470"/>
    <mergeCell ref="A444:A455"/>
    <mergeCell ref="B444:B449"/>
    <mergeCell ref="C444:C455"/>
    <mergeCell ref="F444:F455"/>
    <mergeCell ref="G444:G455"/>
    <mergeCell ref="Q444:Q455"/>
    <mergeCell ref="B450:B455"/>
    <mergeCell ref="A429:A440"/>
    <mergeCell ref="B429:B434"/>
    <mergeCell ref="C429:C440"/>
    <mergeCell ref="F429:F440"/>
    <mergeCell ref="G429:G440"/>
    <mergeCell ref="Q429:Q440"/>
    <mergeCell ref="B435:B440"/>
    <mergeCell ref="A414:A425"/>
    <mergeCell ref="B414:B419"/>
    <mergeCell ref="C414:C425"/>
    <mergeCell ref="F414:F425"/>
    <mergeCell ref="G414:G425"/>
    <mergeCell ref="Q414:Q425"/>
    <mergeCell ref="B420:B425"/>
    <mergeCell ref="F399:F410"/>
    <mergeCell ref="G399:G410"/>
    <mergeCell ref="Q399:Q410"/>
    <mergeCell ref="B405:B410"/>
    <mergeCell ref="B249:B254"/>
    <mergeCell ref="C249:C260"/>
    <mergeCell ref="F249:F260"/>
    <mergeCell ref="G249:G260"/>
    <mergeCell ref="Q249:Q260"/>
    <mergeCell ref="B225:B230"/>
    <mergeCell ref="A399:A410"/>
    <mergeCell ref="B399:B404"/>
    <mergeCell ref="C399:C410"/>
    <mergeCell ref="B255:B260"/>
    <mergeCell ref="A264:A275"/>
    <mergeCell ref="B264:B269"/>
    <mergeCell ref="C264:C275"/>
    <mergeCell ref="B270:B275"/>
    <mergeCell ref="A249:A260"/>
    <mergeCell ref="C219:C230"/>
    <mergeCell ref="F219:F230"/>
    <mergeCell ref="G219:G230"/>
    <mergeCell ref="G114:G125"/>
    <mergeCell ref="G144:G155"/>
    <mergeCell ref="G189:G200"/>
    <mergeCell ref="F204:F215"/>
    <mergeCell ref="C204:C215"/>
    <mergeCell ref="C2:D2"/>
    <mergeCell ref="C84:C95"/>
    <mergeCell ref="F84:F95"/>
    <mergeCell ref="A3:A6"/>
    <mergeCell ref="B3:B6"/>
    <mergeCell ref="C3:C6"/>
    <mergeCell ref="D3:E5"/>
    <mergeCell ref="A69:A80"/>
    <mergeCell ref="B69:B74"/>
    <mergeCell ref="C69:C80"/>
    <mergeCell ref="F174:F185"/>
    <mergeCell ref="C99:C110"/>
    <mergeCell ref="F99:F110"/>
    <mergeCell ref="F144:F155"/>
    <mergeCell ref="C144:C155"/>
    <mergeCell ref="F114:F125"/>
    <mergeCell ref="F69:F80"/>
    <mergeCell ref="A144:A155"/>
    <mergeCell ref="B144:B149"/>
    <mergeCell ref="B135:B140"/>
    <mergeCell ref="A114:A125"/>
    <mergeCell ref="B114:B119"/>
    <mergeCell ref="A129:A140"/>
    <mergeCell ref="B90:B95"/>
    <mergeCell ref="B99:B104"/>
    <mergeCell ref="A99:A110"/>
    <mergeCell ref="A84:A95"/>
    <mergeCell ref="G99:G110"/>
    <mergeCell ref="G84:G95"/>
    <mergeCell ref="A54:A65"/>
    <mergeCell ref="B54:B59"/>
    <mergeCell ref="C54:C65"/>
    <mergeCell ref="F54:F65"/>
    <mergeCell ref="G54:G65"/>
    <mergeCell ref="Q54:Q65"/>
    <mergeCell ref="B60:B65"/>
    <mergeCell ref="S3:S6"/>
    <mergeCell ref="Q39:Q50"/>
    <mergeCell ref="P3:P6"/>
    <mergeCell ref="B15:B20"/>
    <mergeCell ref="B24:B29"/>
    <mergeCell ref="C24:C35"/>
    <mergeCell ref="O3:O6"/>
    <mergeCell ref="G24:G35"/>
    <mergeCell ref="Q9:Q20"/>
    <mergeCell ref="R3:R6"/>
    <mergeCell ref="A39:A50"/>
    <mergeCell ref="B39:B44"/>
    <mergeCell ref="C39:C50"/>
    <mergeCell ref="F39:F50"/>
    <mergeCell ref="A24:A35"/>
    <mergeCell ref="A9:A20"/>
    <mergeCell ref="B9:B14"/>
    <mergeCell ref="F24:F35"/>
    <mergeCell ref="H3:I5"/>
    <mergeCell ref="Q3:Q6"/>
    <mergeCell ref="C9:C20"/>
    <mergeCell ref="F9:F20"/>
    <mergeCell ref="G9:G20"/>
    <mergeCell ref="M3:M6"/>
    <mergeCell ref="N3:N6"/>
    <mergeCell ref="F3:G5"/>
    <mergeCell ref="J3:J6"/>
    <mergeCell ref="K3:K6"/>
    <mergeCell ref="L3:L6"/>
    <mergeCell ref="Q99:Q110"/>
    <mergeCell ref="B105:B110"/>
    <mergeCell ref="B30:B35"/>
    <mergeCell ref="B45:B50"/>
    <mergeCell ref="B75:B80"/>
    <mergeCell ref="B84:B89"/>
    <mergeCell ref="G69:G80"/>
    <mergeCell ref="Q69:Q80"/>
    <mergeCell ref="G39:G50"/>
    <mergeCell ref="Q24:Q35"/>
    <mergeCell ref="B180:B185"/>
    <mergeCell ref="Q114:Q125"/>
    <mergeCell ref="B120:B125"/>
    <mergeCell ref="B129:B134"/>
    <mergeCell ref="C129:C140"/>
    <mergeCell ref="F129:F140"/>
    <mergeCell ref="G129:G140"/>
    <mergeCell ref="Q129:Q140"/>
    <mergeCell ref="C114:C125"/>
    <mergeCell ref="Q84:Q95"/>
    <mergeCell ref="G204:G215"/>
    <mergeCell ref="Q144:Q155"/>
    <mergeCell ref="B150:B155"/>
    <mergeCell ref="G159:G170"/>
    <mergeCell ref="Q159:Q170"/>
    <mergeCell ref="Q204:Q215"/>
    <mergeCell ref="B210:B215"/>
    <mergeCell ref="Q174:Q185"/>
    <mergeCell ref="B174:B179"/>
    <mergeCell ref="G174:G185"/>
    <mergeCell ref="C189:C200"/>
    <mergeCell ref="F189:F200"/>
    <mergeCell ref="A159:A170"/>
    <mergeCell ref="B159:B164"/>
    <mergeCell ref="C159:C170"/>
    <mergeCell ref="F159:F170"/>
    <mergeCell ref="B165:B170"/>
    <mergeCell ref="A174:A185"/>
    <mergeCell ref="C174:C185"/>
    <mergeCell ref="B195:B200"/>
    <mergeCell ref="A204:A215"/>
    <mergeCell ref="B204:B209"/>
    <mergeCell ref="A189:A200"/>
    <mergeCell ref="B189:B194"/>
    <mergeCell ref="Q189:Q200"/>
    <mergeCell ref="Q219:Q230"/>
    <mergeCell ref="A234:A245"/>
    <mergeCell ref="B234:B239"/>
    <mergeCell ref="C234:C245"/>
    <mergeCell ref="F234:F245"/>
    <mergeCell ref="G234:G245"/>
    <mergeCell ref="Q234:Q245"/>
    <mergeCell ref="B240:B245"/>
    <mergeCell ref="A219:A230"/>
    <mergeCell ref="B219:B224"/>
    <mergeCell ref="F264:F275"/>
    <mergeCell ref="G264:G275"/>
    <mergeCell ref="Q264:Q275"/>
    <mergeCell ref="A279:A290"/>
    <mergeCell ref="B279:B284"/>
    <mergeCell ref="C279:C290"/>
    <mergeCell ref="Q279:Q290"/>
    <mergeCell ref="B285:B290"/>
    <mergeCell ref="G279:G290"/>
    <mergeCell ref="G294:G305"/>
    <mergeCell ref="Q294:Q305"/>
    <mergeCell ref="B300:B305"/>
    <mergeCell ref="F279:F290"/>
    <mergeCell ref="A294:A305"/>
    <mergeCell ref="B294:B299"/>
    <mergeCell ref="C294:C305"/>
    <mergeCell ref="F294:F305"/>
    <mergeCell ref="Q324:Q335"/>
    <mergeCell ref="B330:B335"/>
    <mergeCell ref="A309:A320"/>
    <mergeCell ref="B309:B314"/>
    <mergeCell ref="C309:C320"/>
    <mergeCell ref="F309:F320"/>
    <mergeCell ref="G309:G320"/>
    <mergeCell ref="Q309:Q320"/>
    <mergeCell ref="B315:B320"/>
    <mergeCell ref="A324:A335"/>
    <mergeCell ref="F324:F335"/>
    <mergeCell ref="A339:A350"/>
    <mergeCell ref="B339:B344"/>
    <mergeCell ref="C339:C350"/>
    <mergeCell ref="F339:F350"/>
    <mergeCell ref="B345:B350"/>
    <mergeCell ref="A354:A365"/>
    <mergeCell ref="B354:B359"/>
    <mergeCell ref="C354:C365"/>
    <mergeCell ref="C369:C380"/>
    <mergeCell ref="B360:B365"/>
    <mergeCell ref="B324:B329"/>
    <mergeCell ref="C324:C335"/>
    <mergeCell ref="G369:G380"/>
    <mergeCell ref="Q369:Q380"/>
    <mergeCell ref="B1:R1"/>
    <mergeCell ref="B375:B380"/>
    <mergeCell ref="F354:F365"/>
    <mergeCell ref="G354:G365"/>
    <mergeCell ref="Q354:Q365"/>
    <mergeCell ref="G339:G350"/>
    <mergeCell ref="Q339:Q350"/>
    <mergeCell ref="G324:G335"/>
    <mergeCell ref="G384:G395"/>
    <mergeCell ref="Q384:Q395"/>
    <mergeCell ref="B390:B395"/>
    <mergeCell ref="A369:A380"/>
    <mergeCell ref="B369:B374"/>
    <mergeCell ref="A384:A395"/>
    <mergeCell ref="B384:B389"/>
    <mergeCell ref="C384:C395"/>
    <mergeCell ref="F384:F395"/>
    <mergeCell ref="F369:F380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E1">
      <selection activeCell="E2" sqref="E2:U2"/>
    </sheetView>
  </sheetViews>
  <sheetFormatPr defaultColWidth="9.140625" defaultRowHeight="12.75"/>
  <cols>
    <col min="2" max="2" width="12.57421875" style="0" customWidth="1"/>
    <col min="3" max="3" width="14.28125" style="0" customWidth="1"/>
    <col min="4" max="4" width="7.7109375" style="0" customWidth="1"/>
    <col min="5" max="5" width="10.7109375" style="0" customWidth="1"/>
    <col min="7" max="7" width="7.8515625" style="0" customWidth="1"/>
    <col min="8" max="8" width="11.00390625" style="0" customWidth="1"/>
    <col min="9" max="9" width="12.00390625" style="0" customWidth="1"/>
    <col min="10" max="10" width="10.7109375" style="0" customWidth="1"/>
    <col min="11" max="11" width="11.57421875" style="0" customWidth="1"/>
    <col min="12" max="12" width="11.421875" style="0" customWidth="1"/>
    <col min="14" max="14" width="12.00390625" style="0" customWidth="1"/>
  </cols>
  <sheetData>
    <row r="1" ht="13.5" thickBot="1"/>
    <row r="2" spans="1:21" ht="48" customHeight="1" thickBot="1">
      <c r="A2" s="1"/>
      <c r="B2" s="2" t="s">
        <v>0</v>
      </c>
      <c r="C2" s="178" t="s">
        <v>26</v>
      </c>
      <c r="D2" s="179"/>
      <c r="E2" s="127" t="s">
        <v>75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19" ht="12.75" customHeight="1">
      <c r="A3" s="118" t="s">
        <v>1</v>
      </c>
      <c r="B3" s="118" t="s">
        <v>2</v>
      </c>
      <c r="C3" s="181" t="s">
        <v>3</v>
      </c>
      <c r="D3" s="184" t="s">
        <v>4</v>
      </c>
      <c r="E3" s="185"/>
      <c r="F3" s="163" t="s">
        <v>5</v>
      </c>
      <c r="G3" s="164"/>
      <c r="H3" s="146" t="s">
        <v>35</v>
      </c>
      <c r="I3" s="147"/>
      <c r="J3" s="169" t="s">
        <v>6</v>
      </c>
      <c r="K3" s="172" t="s">
        <v>7</v>
      </c>
      <c r="L3" s="143" t="s">
        <v>8</v>
      </c>
      <c r="M3" s="158" t="s">
        <v>36</v>
      </c>
      <c r="N3" s="158" t="s">
        <v>37</v>
      </c>
      <c r="O3" s="152" t="s">
        <v>28</v>
      </c>
      <c r="P3" s="152" t="s">
        <v>29</v>
      </c>
      <c r="Q3" s="152" t="s">
        <v>30</v>
      </c>
      <c r="R3" s="152" t="s">
        <v>31</v>
      </c>
      <c r="S3" s="152" t="s">
        <v>32</v>
      </c>
    </row>
    <row r="4" spans="1:19" ht="12.75">
      <c r="A4" s="119"/>
      <c r="B4" s="113"/>
      <c r="C4" s="182"/>
      <c r="D4" s="186"/>
      <c r="E4" s="187"/>
      <c r="F4" s="165"/>
      <c r="G4" s="166"/>
      <c r="H4" s="148"/>
      <c r="I4" s="149"/>
      <c r="J4" s="170"/>
      <c r="K4" s="173"/>
      <c r="L4" s="144"/>
      <c r="M4" s="159"/>
      <c r="N4" s="161"/>
      <c r="O4" s="153"/>
      <c r="P4" s="153"/>
      <c r="Q4" s="153"/>
      <c r="R4" s="153"/>
      <c r="S4" s="153"/>
    </row>
    <row r="5" spans="1:19" ht="13.5" customHeight="1" thickBot="1">
      <c r="A5" s="119"/>
      <c r="B5" s="113"/>
      <c r="C5" s="182"/>
      <c r="D5" s="188"/>
      <c r="E5" s="189"/>
      <c r="F5" s="167"/>
      <c r="G5" s="168"/>
      <c r="H5" s="150"/>
      <c r="I5" s="151"/>
      <c r="J5" s="170"/>
      <c r="K5" s="173"/>
      <c r="L5" s="144"/>
      <c r="M5" s="159"/>
      <c r="N5" s="161"/>
      <c r="O5" s="153"/>
      <c r="P5" s="153"/>
      <c r="Q5" s="153"/>
      <c r="R5" s="153"/>
      <c r="S5" s="153"/>
    </row>
    <row r="6" spans="1:19" ht="45" customHeight="1" thickBot="1">
      <c r="A6" s="180"/>
      <c r="B6" s="114"/>
      <c r="C6" s="183"/>
      <c r="D6" s="6" t="s">
        <v>9</v>
      </c>
      <c r="E6" s="7" t="s">
        <v>10</v>
      </c>
      <c r="F6" s="8" t="s">
        <v>11</v>
      </c>
      <c r="G6" s="42" t="s">
        <v>12</v>
      </c>
      <c r="H6" s="8" t="s">
        <v>33</v>
      </c>
      <c r="I6" s="42" t="s">
        <v>34</v>
      </c>
      <c r="J6" s="171"/>
      <c r="K6" s="174"/>
      <c r="L6" s="145"/>
      <c r="M6" s="160"/>
      <c r="N6" s="162"/>
      <c r="O6" s="154"/>
      <c r="P6" s="154"/>
      <c r="Q6" s="154"/>
      <c r="R6" s="154"/>
      <c r="S6" s="154"/>
    </row>
    <row r="7" spans="1:19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9">
        <v>6</v>
      </c>
      <c r="G7" s="10">
        <v>7</v>
      </c>
      <c r="H7" s="10">
        <v>8</v>
      </c>
      <c r="I7" s="10">
        <v>9</v>
      </c>
      <c r="J7" s="10">
        <v>10</v>
      </c>
      <c r="K7" s="9">
        <v>11</v>
      </c>
      <c r="L7" s="10">
        <v>12</v>
      </c>
      <c r="M7" s="10">
        <v>13</v>
      </c>
      <c r="N7" s="10">
        <v>14</v>
      </c>
      <c r="O7" s="9">
        <v>15</v>
      </c>
      <c r="P7" s="10">
        <v>16</v>
      </c>
      <c r="Q7" s="10">
        <v>17</v>
      </c>
      <c r="R7" s="10">
        <v>18</v>
      </c>
      <c r="S7" s="9">
        <v>19</v>
      </c>
    </row>
    <row r="8" spans="1:19" s="63" customFormat="1" ht="54.75" customHeight="1" thickBot="1">
      <c r="A8" s="60">
        <f>Плевен!A22</f>
        <v>1</v>
      </c>
      <c r="B8" s="61" t="str">
        <f>Плевен!B22</f>
        <v>Регионално депо Троян Априлци - общо</v>
      </c>
      <c r="C8" s="61" t="str">
        <f>Плевен!C22</f>
        <v>Троян  Априлци </v>
      </c>
      <c r="D8" s="62">
        <f>Плевен!D22</f>
        <v>0</v>
      </c>
      <c r="E8" s="62">
        <f>Плевен!E22</f>
        <v>78564.38</v>
      </c>
      <c r="F8" s="62">
        <f>Плевен!F22</f>
        <v>2.93</v>
      </c>
      <c r="G8" s="62">
        <f>Плевен!G22</f>
        <v>0</v>
      </c>
      <c r="H8" s="62">
        <f>Плевен!H22</f>
        <v>207239.58899999998</v>
      </c>
      <c r="I8" s="62">
        <f>Плевен!I22</f>
        <v>1921593.5000000002</v>
      </c>
      <c r="J8" s="62">
        <f>Плевен!J22</f>
        <v>207239.592</v>
      </c>
      <c r="K8" s="62">
        <f>Плевен!K22</f>
        <v>1921593.5000000002</v>
      </c>
      <c r="L8" s="62">
        <f>Плевен!L22</f>
        <v>2128833.089</v>
      </c>
      <c r="M8" s="62">
        <f>Плевен!M22</f>
        <v>0</v>
      </c>
      <c r="N8" s="62">
        <f>Плевен!N22</f>
        <v>3.637978807091713E-12</v>
      </c>
      <c r="O8" s="62">
        <f>Плевен!O22</f>
        <v>0</v>
      </c>
      <c r="P8" s="62">
        <f>Плевен!P22</f>
        <v>0</v>
      </c>
      <c r="Q8" s="62">
        <f>Плевен!Q22</f>
        <v>0</v>
      </c>
      <c r="R8" s="62">
        <f>Плевен!R22</f>
        <v>0</v>
      </c>
      <c r="S8" s="62">
        <f>Плевен!S22</f>
        <v>0</v>
      </c>
    </row>
    <row r="9" spans="1:19" ht="28.5" customHeight="1" thickBot="1">
      <c r="A9" s="48">
        <f>Плевен!A37</f>
        <v>2</v>
      </c>
      <c r="B9" s="49" t="str">
        <f>Плевен!B37</f>
        <v>Регионално депо Троян Априлци</v>
      </c>
      <c r="C9" s="49" t="str">
        <f>Плевен!C37</f>
        <v>Априлци</v>
      </c>
      <c r="D9" s="59">
        <f>Плевен!D37</f>
        <v>0</v>
      </c>
      <c r="E9" s="59">
        <f>Плевен!E37</f>
        <v>10404.68</v>
      </c>
      <c r="F9" s="59">
        <f>Плевен!F37</f>
        <v>2.93</v>
      </c>
      <c r="G9" s="59">
        <f>Плевен!G37</f>
        <v>0</v>
      </c>
      <c r="H9" s="59">
        <f>Плевен!H37</f>
        <v>31072.307999999994</v>
      </c>
      <c r="I9" s="59">
        <f>Плевен!I37</f>
        <v>337850.04</v>
      </c>
      <c r="J9" s="59">
        <f>Плевен!J37</f>
        <v>31072.321000000004</v>
      </c>
      <c r="K9" s="59">
        <f>Плевен!K37</f>
        <v>307349.24</v>
      </c>
      <c r="L9" s="59">
        <f>Плевен!L37</f>
        <v>338421.551</v>
      </c>
      <c r="M9" s="59">
        <f>Плевен!M37</f>
        <v>0</v>
      </c>
      <c r="N9" s="59">
        <f>Плевен!N37</f>
        <v>-3.637978807091713E-12</v>
      </c>
      <c r="O9" s="59">
        <f>Плевен!O37</f>
        <v>0</v>
      </c>
      <c r="P9" s="59">
        <f>Плевен!P37</f>
        <v>0</v>
      </c>
      <c r="Q9" s="59">
        <f>Плевен!Q37</f>
        <v>0</v>
      </c>
      <c r="R9" s="59">
        <f>Плевен!R37</f>
        <v>0</v>
      </c>
      <c r="S9" s="59">
        <f>Плевен!S37</f>
        <v>0</v>
      </c>
    </row>
    <row r="10" spans="1:19" ht="35.25" customHeight="1" thickBot="1">
      <c r="A10" s="48">
        <f>Плевен!A52</f>
        <v>3</v>
      </c>
      <c r="B10" s="49" t="str">
        <f>Плевен!B52</f>
        <v>Регионално депо Троян Априлци</v>
      </c>
      <c r="C10" s="49" t="str">
        <f>Плевен!C52</f>
        <v>Троян  </v>
      </c>
      <c r="D10" s="59">
        <f>Плевен!D52</f>
        <v>0</v>
      </c>
      <c r="E10" s="59">
        <f>Плевен!E52</f>
        <v>68159.7</v>
      </c>
      <c r="F10" s="59">
        <f>Плевен!F52</f>
        <v>2.93</v>
      </c>
      <c r="G10" s="59">
        <f>Плевен!G52</f>
        <v>0</v>
      </c>
      <c r="H10" s="59">
        <f>Плевен!H52</f>
        <v>176167.256</v>
      </c>
      <c r="I10" s="59">
        <f>Плевен!I52</f>
        <v>1610713.58</v>
      </c>
      <c r="J10" s="59">
        <f>Плевен!J52</f>
        <v>176167.25199999995</v>
      </c>
      <c r="K10" s="59">
        <f>Плевен!K52</f>
        <v>1610713.58</v>
      </c>
      <c r="L10" s="59">
        <f>Плевен!L52</f>
        <v>1786880.8319999997</v>
      </c>
      <c r="M10" s="59">
        <f>Плевен!M52</f>
        <v>0.0009999999999763531</v>
      </c>
      <c r="N10" s="59">
        <f>Плевен!N52</f>
        <v>-1.4551915228366852E-11</v>
      </c>
      <c r="O10" s="59">
        <f>Плевен!O52</f>
        <v>0</v>
      </c>
      <c r="P10" s="59">
        <f>Плевен!P52</f>
        <v>0</v>
      </c>
      <c r="Q10" s="59">
        <f>Плевен!Q52</f>
        <v>0</v>
      </c>
      <c r="R10" s="59">
        <f>Плевен!R52</f>
        <v>0</v>
      </c>
      <c r="S10" s="59">
        <f>Плевен!S52</f>
        <v>0</v>
      </c>
    </row>
    <row r="11" spans="1:19" ht="23.25" customHeight="1" thickBot="1">
      <c r="A11" s="48">
        <f>Плевен!A67</f>
        <v>4</v>
      </c>
      <c r="B11" s="49" t="str">
        <f>Плевен!B67</f>
        <v>Регионално депо Троян Априлци</v>
      </c>
      <c r="C11" s="49" t="str">
        <f>Плевен!C67</f>
        <v>други </v>
      </c>
      <c r="D11" s="59">
        <f>Плевен!D67</f>
        <v>0</v>
      </c>
      <c r="E11" s="59">
        <f>Плевен!E67</f>
        <v>62985.659999999996</v>
      </c>
      <c r="F11" s="59">
        <f>Плевен!F67</f>
        <v>2.93</v>
      </c>
      <c r="G11" s="59">
        <f>Плевен!G67</f>
        <v>0</v>
      </c>
      <c r="H11" s="59">
        <f>Плевен!H67</f>
        <v>147451.32999999996</v>
      </c>
      <c r="I11" s="59">
        <f>Плевен!I67</f>
        <v>1315793.3800000001</v>
      </c>
      <c r="J11" s="59">
        <f>Плевен!J67</f>
        <v>147451.328</v>
      </c>
      <c r="K11" s="59">
        <f>Плевен!K67</f>
        <v>1315793.3800000001</v>
      </c>
      <c r="L11" s="59">
        <f>Плевен!L67</f>
        <v>232345.99800000002</v>
      </c>
      <c r="M11" s="59">
        <f>Плевен!M67</f>
        <v>0</v>
      </c>
      <c r="N11" s="59">
        <f>Плевен!N67</f>
        <v>0</v>
      </c>
      <c r="O11" s="59">
        <f>Плевен!O67</f>
        <v>0</v>
      </c>
      <c r="P11" s="59">
        <f>Плевен!P67</f>
        <v>0</v>
      </c>
      <c r="Q11" s="59">
        <f>Плевен!Q67</f>
        <v>0</v>
      </c>
      <c r="R11" s="59">
        <f>Плевен!R67</f>
        <v>0</v>
      </c>
      <c r="S11" s="59">
        <f>Плевен!S67</f>
        <v>0</v>
      </c>
    </row>
    <row r="12" spans="1:19" s="71" customFormat="1" ht="39" thickBot="1">
      <c r="A12" s="68">
        <f>Плевен!A82</f>
        <v>5</v>
      </c>
      <c r="B12" s="69" t="str">
        <f>Плевен!B82</f>
        <v>Регионално депо Ловеч - общо</v>
      </c>
      <c r="C12" s="69" t="str">
        <f>Плевен!C82</f>
        <v>Ловеч,   Летница,  Угърчин </v>
      </c>
      <c r="D12" s="70">
        <f>Плевен!D82</f>
        <v>0</v>
      </c>
      <c r="E12" s="70">
        <f>Плевен!E82</f>
        <v>275994.60000000003</v>
      </c>
      <c r="F12" s="70">
        <v>1.76</v>
      </c>
      <c r="G12" s="70"/>
      <c r="H12" s="70">
        <f>Плевен!H82</f>
        <v>485750.45000000007</v>
      </c>
      <c r="I12" s="70">
        <f>Плевен!I82</f>
        <v>5805767.56</v>
      </c>
      <c r="J12" s="70">
        <f>Плевен!J82</f>
        <v>485750.446</v>
      </c>
      <c r="K12" s="70">
        <f>Плевен!K82</f>
        <v>5805767.56</v>
      </c>
      <c r="L12" s="70">
        <f>Плевен!L82</f>
        <v>6291518.006</v>
      </c>
      <c r="M12" s="70">
        <f>Плевен!M82</f>
        <v>0</v>
      </c>
      <c r="N12" s="70">
        <f>Плевен!N82</f>
        <v>-8.731149137020111E-11</v>
      </c>
      <c r="O12" s="70">
        <f>Плевен!O82</f>
        <v>0</v>
      </c>
      <c r="P12" s="70">
        <f>Плевен!P82</f>
        <v>0</v>
      </c>
      <c r="Q12" s="70">
        <f>Плевен!Q82</f>
        <v>0</v>
      </c>
      <c r="R12" s="70">
        <f>Плевен!R82</f>
        <v>0</v>
      </c>
      <c r="S12" s="70">
        <f>Плевен!S82</f>
        <v>0</v>
      </c>
    </row>
    <row r="13" spans="1:19" ht="27" customHeight="1" thickBot="1">
      <c r="A13" s="48">
        <f>Плевен!A97</f>
        <v>6</v>
      </c>
      <c r="B13" s="49" t="str">
        <f>Плевен!B97</f>
        <v>Регионално депо Ловеч</v>
      </c>
      <c r="C13" s="49" t="str">
        <f>Плевен!C97</f>
        <v>Ловеч</v>
      </c>
      <c r="D13" s="59">
        <f>Плевен!D97</f>
        <v>0</v>
      </c>
      <c r="E13" s="59">
        <f>Плевен!E97</f>
        <v>148730.04</v>
      </c>
      <c r="F13" s="59">
        <f>Плевен!F97</f>
        <v>1.76</v>
      </c>
      <c r="G13" s="59">
        <f>Плевен!G97</f>
        <v>0</v>
      </c>
      <c r="H13" s="59">
        <f>Плевен!H97</f>
        <v>261764.9056</v>
      </c>
      <c r="I13" s="59">
        <f>Плевен!I97</f>
        <v>3918786.62</v>
      </c>
      <c r="J13" s="59">
        <f>Плевен!J97</f>
        <v>261764.9056</v>
      </c>
      <c r="K13" s="59">
        <f>Плевен!K97</f>
        <v>3918786.6199999996</v>
      </c>
      <c r="L13" s="59">
        <f>Плевен!L97</f>
        <v>4180551.5292</v>
      </c>
      <c r="M13" s="59">
        <f>Плевен!M97</f>
        <v>0</v>
      </c>
      <c r="N13" s="59">
        <f>Плевен!N97</f>
        <v>0</v>
      </c>
      <c r="O13" s="59">
        <f>Плевен!O97</f>
        <v>0</v>
      </c>
      <c r="P13" s="59">
        <f>Плевен!P97</f>
        <v>0</v>
      </c>
      <c r="Q13" s="59">
        <f>Плевен!Q97</f>
        <v>0</v>
      </c>
      <c r="R13" s="59">
        <f>Плевен!R97</f>
        <v>0</v>
      </c>
      <c r="S13" s="59">
        <f>Плевен!S97</f>
        <v>0</v>
      </c>
    </row>
    <row r="14" spans="1:19" ht="26.25" thickBot="1">
      <c r="A14" s="48">
        <f>Плевен!A112</f>
        <v>7</v>
      </c>
      <c r="B14" s="49" t="str">
        <f>Плевен!B112</f>
        <v>Регионално депо Ловеч</v>
      </c>
      <c r="C14" s="49" t="str">
        <f>Плевен!C112</f>
        <v>Летница</v>
      </c>
      <c r="D14" s="59">
        <f>Плевен!D112</f>
        <v>0</v>
      </c>
      <c r="E14" s="59">
        <f>Плевен!E112</f>
        <v>6850.579999999999</v>
      </c>
      <c r="F14" s="59">
        <f>Плевен!F112</f>
        <v>1.76</v>
      </c>
      <c r="G14" s="59">
        <f>Плевен!G112</f>
        <v>0</v>
      </c>
      <c r="H14" s="59">
        <f>Плевен!H112</f>
        <v>12057</v>
      </c>
      <c r="I14" s="59">
        <f>Плевен!I112</f>
        <v>237199.8</v>
      </c>
      <c r="J14" s="59">
        <f>Плевен!J112</f>
        <v>12057</v>
      </c>
      <c r="K14" s="59">
        <f>Плевен!K112</f>
        <v>237199.87999999998</v>
      </c>
      <c r="L14" s="59">
        <f>Плевен!L112</f>
        <v>249256.89240000007</v>
      </c>
      <c r="M14" s="59">
        <f>Плевен!M112</f>
        <v>0</v>
      </c>
      <c r="N14" s="59">
        <f>Плевен!N112</f>
        <v>0.07999999999992724</v>
      </c>
      <c r="O14" s="59">
        <f>Плевен!O112</f>
        <v>0</v>
      </c>
      <c r="P14" s="59">
        <f>Плевен!P112</f>
        <v>0</v>
      </c>
      <c r="Q14" s="59">
        <f>Плевен!Q112</f>
        <v>0</v>
      </c>
      <c r="R14" s="59">
        <f>Плевен!R112</f>
        <v>0</v>
      </c>
      <c r="S14" s="59">
        <f>Плевен!S112</f>
        <v>0</v>
      </c>
    </row>
    <row r="15" spans="1:19" ht="24.75" customHeight="1" thickBot="1">
      <c r="A15" s="48">
        <f>Плевен!A127</f>
        <v>8</v>
      </c>
      <c r="B15" s="49" t="str">
        <f>Плевен!B127</f>
        <v>Регионално депо Ловеч</v>
      </c>
      <c r="C15" s="49" t="str">
        <f>Плевен!C127</f>
        <v>Угърчин</v>
      </c>
      <c r="D15" s="59">
        <f>Плевен!D127</f>
        <v>0</v>
      </c>
      <c r="E15" s="59">
        <f>Плевен!E127</f>
        <v>9721.399999999998</v>
      </c>
      <c r="F15" s="59">
        <f>Плевен!F127</f>
        <v>1.76</v>
      </c>
      <c r="G15" s="59">
        <f>Плевен!G127</f>
        <v>0</v>
      </c>
      <c r="H15" s="59">
        <f>Плевен!H127</f>
        <v>17109.689999999995</v>
      </c>
      <c r="I15" s="59">
        <f>Плевен!I127</f>
        <v>300323.24</v>
      </c>
      <c r="J15" s="59">
        <f>Плевен!J127</f>
        <v>17109.69</v>
      </c>
      <c r="K15" s="59">
        <f>Плевен!K127</f>
        <v>300323.24</v>
      </c>
      <c r="L15" s="59">
        <f>Плевен!L127</f>
        <v>317432.91279999993</v>
      </c>
      <c r="M15" s="59">
        <f>Плевен!M127</f>
        <v>0</v>
      </c>
      <c r="N15" s="59">
        <f>Плевен!N127</f>
        <v>0</v>
      </c>
      <c r="O15" s="59">
        <f>Плевен!O127</f>
        <v>0</v>
      </c>
      <c r="P15" s="59">
        <f>Плевен!P127</f>
        <v>0</v>
      </c>
      <c r="Q15" s="59">
        <f>Плевен!Q127</f>
        <v>0</v>
      </c>
      <c r="R15" s="59">
        <f>Плевен!R127</f>
        <v>0</v>
      </c>
      <c r="S15" s="59">
        <f>Плевен!S127</f>
        <v>0</v>
      </c>
    </row>
    <row r="16" spans="1:19" ht="33" customHeight="1" thickBot="1">
      <c r="A16" s="48">
        <f>Плевен!A142</f>
        <v>9</v>
      </c>
      <c r="B16" s="49" t="str">
        <f>Плевен!B142</f>
        <v>Регионално депо Ловеч</v>
      </c>
      <c r="C16" s="49" t="str">
        <f>Плевен!C142</f>
        <v>Други</v>
      </c>
      <c r="D16" s="59">
        <f>Плевен!D142</f>
        <v>0</v>
      </c>
      <c r="E16" s="59">
        <f>Плевен!E142</f>
        <v>110692.56</v>
      </c>
      <c r="F16" s="59">
        <f>Плевен!F142</f>
        <v>1.76</v>
      </c>
      <c r="G16" s="59">
        <f>Плевен!G142</f>
        <v>0</v>
      </c>
      <c r="H16" s="59">
        <f>Плевен!H142</f>
        <v>194818.90000000002</v>
      </c>
      <c r="I16" s="59">
        <f>Плевен!I142</f>
        <v>1340457.8</v>
      </c>
      <c r="J16" s="59">
        <f>Плевен!J142</f>
        <v>194818.896</v>
      </c>
      <c r="K16" s="59">
        <f>Плевен!K142</f>
        <v>1340457.8</v>
      </c>
      <c r="L16" s="59">
        <f>Плевен!L142</f>
        <v>1535276.056</v>
      </c>
      <c r="M16" s="59">
        <f>Плевен!M142</f>
        <v>-0.004400000000117643</v>
      </c>
      <c r="N16" s="59">
        <f>Плевен!N142</f>
        <v>9.094947017729282E-13</v>
      </c>
      <c r="O16" s="59">
        <f>Плевен!O142</f>
        <v>0</v>
      </c>
      <c r="P16" s="59">
        <f>Плевен!P142</f>
        <v>0</v>
      </c>
      <c r="Q16" s="59">
        <f>Плевен!Q142</f>
        <v>0</v>
      </c>
      <c r="R16" s="59">
        <f>Плевен!R142</f>
        <v>0</v>
      </c>
      <c r="S16" s="59">
        <f>Плевен!S142</f>
        <v>0</v>
      </c>
    </row>
    <row r="17" spans="1:19" s="67" customFormat="1" ht="63.75" customHeight="1" thickBot="1">
      <c r="A17" s="64">
        <f>Плевен!A157</f>
        <v>10</v>
      </c>
      <c r="B17" s="65" t="str">
        <f>Плевен!B157</f>
        <v>Регионално депо Луковит</v>
      </c>
      <c r="C17" s="65" t="str">
        <f>Плевен!C157</f>
        <v>Луковит, Тетевен, Червен бряг, Ябланица, Роман</v>
      </c>
      <c r="D17" s="66">
        <f>Плевен!D157</f>
        <v>0</v>
      </c>
      <c r="E17" s="66">
        <f>Плевен!E157</f>
        <v>61668.04000000001</v>
      </c>
      <c r="F17" s="66">
        <f>Плевен!F157</f>
        <v>5.75</v>
      </c>
      <c r="G17" s="66">
        <f>Плевен!G157</f>
        <v>0</v>
      </c>
      <c r="H17" s="66">
        <f>Плевен!H157</f>
        <v>423024.46749999997</v>
      </c>
      <c r="I17" s="66">
        <f>Плевен!I157</f>
        <v>3350934.43</v>
      </c>
      <c r="J17" s="66">
        <f>Плевен!J157</f>
        <v>422246.79</v>
      </c>
      <c r="K17" s="66">
        <f>Плевен!K157</f>
        <v>3350934.43</v>
      </c>
      <c r="L17" s="66">
        <f>Плевен!L157</f>
        <v>3773958.8850000002</v>
      </c>
      <c r="M17" s="66">
        <f>Плевен!M157</f>
        <v>0</v>
      </c>
      <c r="N17" s="66">
        <f>Плевен!N157</f>
        <v>-2.9103830456733704E-11</v>
      </c>
      <c r="O17" s="66">
        <f>Плевен!O157</f>
        <v>0</v>
      </c>
      <c r="P17" s="66">
        <f>Плевен!P157</f>
        <v>0</v>
      </c>
      <c r="Q17" s="66">
        <f>Плевен!Q157</f>
        <v>0</v>
      </c>
      <c r="R17" s="66">
        <f>Плевен!R157</f>
        <v>0</v>
      </c>
      <c r="S17" s="66">
        <f>Плевен!S157</f>
        <v>0</v>
      </c>
    </row>
    <row r="18" spans="1:19" ht="26.25" thickBot="1">
      <c r="A18" s="48">
        <f>Плевен!A172</f>
        <v>11</v>
      </c>
      <c r="B18" s="49" t="str">
        <f>Плевен!B172</f>
        <v>Регионално депо Луковит</v>
      </c>
      <c r="C18" s="49" t="str">
        <f>Плевен!C172</f>
        <v>Луковит</v>
      </c>
      <c r="D18" s="59">
        <f>Плевен!D172</f>
        <v>0</v>
      </c>
      <c r="E18" s="59">
        <f>Плевен!E172</f>
        <v>21442.189999999995</v>
      </c>
      <c r="F18" s="59">
        <f>Плевен!F172</f>
        <v>5.75</v>
      </c>
      <c r="G18" s="59">
        <f>Плевен!G172</f>
        <v>0</v>
      </c>
      <c r="H18" s="59">
        <f>Плевен!H172</f>
        <v>123292.68000000001</v>
      </c>
      <c r="I18" s="59">
        <f>Плевен!I172</f>
        <v>966093.3199999998</v>
      </c>
      <c r="J18" s="59">
        <f>Плевен!J172</f>
        <v>123292.68</v>
      </c>
      <c r="K18" s="59">
        <f>Плевен!K172</f>
        <v>966093.3199999998</v>
      </c>
      <c r="L18" s="59">
        <f>Плевен!L172</f>
        <v>1089385.9999999998</v>
      </c>
      <c r="M18" s="59">
        <f>Плевен!M172</f>
        <v>0</v>
      </c>
      <c r="N18" s="59">
        <f>Плевен!N172</f>
        <v>0</v>
      </c>
      <c r="O18" s="59">
        <f>Плевен!O172</f>
        <v>0</v>
      </c>
      <c r="P18" s="59">
        <f>Плевен!P172</f>
        <v>0</v>
      </c>
      <c r="Q18" s="59">
        <f>Плевен!Q172</f>
        <v>0</v>
      </c>
      <c r="R18" s="59">
        <f>Плевен!R172</f>
        <v>0</v>
      </c>
      <c r="S18" s="59">
        <f>Плевен!S172</f>
        <v>0</v>
      </c>
    </row>
    <row r="19" spans="1:19" ht="26.25" thickBot="1">
      <c r="A19" s="48">
        <f>Плевен!A187</f>
        <v>12</v>
      </c>
      <c r="B19" s="49" t="str">
        <f>Плевен!B187</f>
        <v>Регионално депо Луковит</v>
      </c>
      <c r="C19" s="49" t="str">
        <f>Плевен!C187</f>
        <v>Тетевен</v>
      </c>
      <c r="D19" s="59">
        <f>Плевен!D187</f>
        <v>0</v>
      </c>
      <c r="E19" s="59">
        <f>Плевен!E187</f>
        <v>19080.629999999997</v>
      </c>
      <c r="F19" s="59">
        <f>Плевен!F187</f>
        <v>5.75</v>
      </c>
      <c r="G19" s="59">
        <f>Плевен!G187</f>
        <v>0</v>
      </c>
      <c r="H19" s="59">
        <f>Плевен!H187</f>
        <v>109713.70999999999</v>
      </c>
      <c r="I19" s="59">
        <f>Плевен!I187</f>
        <v>884612.4199999998</v>
      </c>
      <c r="J19" s="59">
        <f>Плевен!J187</f>
        <v>109713.71</v>
      </c>
      <c r="K19" s="59">
        <f>Плевен!K187</f>
        <v>884612.4199999998</v>
      </c>
      <c r="L19" s="59">
        <f>Плевен!L187</f>
        <v>994326.1299999998</v>
      </c>
      <c r="M19" s="59">
        <f>Плевен!M187</f>
        <v>0</v>
      </c>
      <c r="N19" s="59">
        <f>Плевен!N187</f>
        <v>-1.0913936421275139E-11</v>
      </c>
      <c r="O19" s="59">
        <f>Плевен!O187</f>
        <v>0</v>
      </c>
      <c r="P19" s="59">
        <f>Плевен!P187</f>
        <v>0</v>
      </c>
      <c r="Q19" s="59">
        <f>Плевен!Q187</f>
        <v>0</v>
      </c>
      <c r="R19" s="59">
        <f>Плевен!R187</f>
        <v>0</v>
      </c>
      <c r="S19" s="59">
        <f>Плевен!S187</f>
        <v>0</v>
      </c>
    </row>
    <row r="20" spans="1:19" ht="26.25" thickBot="1">
      <c r="A20" s="48">
        <f>Плевен!A202</f>
        <v>13</v>
      </c>
      <c r="B20" s="49" t="str">
        <f>Плевен!B202</f>
        <v>Регионално депо Луковит</v>
      </c>
      <c r="C20" s="49" t="str">
        <f>Плевен!C202</f>
        <v>Червен бряг</v>
      </c>
      <c r="D20" s="59">
        <f>Плевен!D202</f>
        <v>0</v>
      </c>
      <c r="E20" s="59">
        <f>Плевен!E202</f>
        <v>23753.429999999993</v>
      </c>
      <c r="F20" s="59">
        <f>Плевен!F202</f>
        <v>5.75</v>
      </c>
      <c r="G20" s="59">
        <f>Плевен!G202</f>
        <v>0</v>
      </c>
      <c r="H20" s="59">
        <f>Плевен!H202</f>
        <v>136582.28000000003</v>
      </c>
      <c r="I20" s="59">
        <f>Плевен!I202</f>
        <v>1069378.8299999998</v>
      </c>
      <c r="J20" s="59">
        <f>Плевен!J202</f>
        <v>136537.21</v>
      </c>
      <c r="K20" s="59">
        <f>Плевен!K202</f>
        <v>1069378.8299999998</v>
      </c>
      <c r="L20" s="59">
        <f>Плевен!L202</f>
        <v>1205961.1099999999</v>
      </c>
      <c r="M20" s="59">
        <f>Плевен!M202</f>
        <v>0</v>
      </c>
      <c r="N20" s="59">
        <f>Плевен!N202</f>
        <v>-1.0913936421275139E-11</v>
      </c>
      <c r="O20" s="59">
        <f>Плевен!O202</f>
        <v>0</v>
      </c>
      <c r="P20" s="59">
        <f>Плевен!P202</f>
        <v>0</v>
      </c>
      <c r="Q20" s="59">
        <f>Плевен!Q202</f>
        <v>0</v>
      </c>
      <c r="R20" s="59">
        <f>Плевен!R202</f>
        <v>0</v>
      </c>
      <c r="S20" s="59">
        <f>Плевен!S202</f>
        <v>0</v>
      </c>
    </row>
    <row r="21" spans="1:19" ht="26.25" thickBot="1">
      <c r="A21" s="48">
        <f>Плевен!A217</f>
        <v>14</v>
      </c>
      <c r="B21" s="49" t="str">
        <f>Плевен!B217</f>
        <v>Регионално депо Луковит</v>
      </c>
      <c r="C21" s="49" t="str">
        <f>Плевен!C217</f>
        <v>Ябланица</v>
      </c>
      <c r="D21" s="59">
        <f>Плевен!D217</f>
        <v>0</v>
      </c>
      <c r="E21" s="59">
        <f>Плевен!E217</f>
        <v>4425.8</v>
      </c>
      <c r="F21" s="59">
        <f>Плевен!F217</f>
        <v>5.75</v>
      </c>
      <c r="G21" s="59">
        <f>Плевен!G217</f>
        <v>0</v>
      </c>
      <c r="H21" s="59">
        <f>Плевен!H217</f>
        <v>25448.44</v>
      </c>
      <c r="I21" s="59">
        <f>Плевен!I217</f>
        <v>203255.68000000002</v>
      </c>
      <c r="J21" s="59">
        <f>Плевен!J217</f>
        <v>25448.44</v>
      </c>
      <c r="K21" s="59">
        <f>Плевен!K217</f>
        <v>203255.68000000002</v>
      </c>
      <c r="L21" s="59">
        <f>Плевен!L217</f>
        <v>228704.12000000002</v>
      </c>
      <c r="M21" s="59">
        <f>Плевен!M217</f>
        <v>0</v>
      </c>
      <c r="N21" s="59">
        <f>Плевен!N217</f>
        <v>-9.094947017729282E-13</v>
      </c>
      <c r="O21" s="59">
        <f>Плевен!O217</f>
        <v>0</v>
      </c>
      <c r="P21" s="59">
        <f>Плевен!P217</f>
        <v>0</v>
      </c>
      <c r="Q21" s="59">
        <f>Плевен!Q217</f>
        <v>0</v>
      </c>
      <c r="R21" s="59">
        <f>Плевен!R217</f>
        <v>0</v>
      </c>
      <c r="S21" s="59">
        <f>Плевен!S217</f>
        <v>0</v>
      </c>
    </row>
    <row r="22" spans="1:19" ht="26.25" thickBot="1">
      <c r="A22" s="48">
        <f>Плевен!A232</f>
        <v>15</v>
      </c>
      <c r="B22" s="49" t="str">
        <f>Плевен!B232</f>
        <v>Регионално депо Луковит</v>
      </c>
      <c r="C22" s="49" t="str">
        <f>Плевен!C232</f>
        <v>Роман</v>
      </c>
      <c r="D22" s="59">
        <f>Плевен!D232</f>
        <v>0</v>
      </c>
      <c r="E22" s="59">
        <f>Плевен!E232</f>
        <v>4336.9800000000005</v>
      </c>
      <c r="F22" s="59">
        <f>Плевен!F232</f>
        <v>5.75</v>
      </c>
      <c r="G22" s="59">
        <f>Плевен!G232</f>
        <v>0</v>
      </c>
      <c r="H22" s="59">
        <f>Плевен!H232</f>
        <v>24937.710000000003</v>
      </c>
      <c r="I22" s="59">
        <f>Плевен!I232</f>
        <v>203142.02</v>
      </c>
      <c r="J22" s="59">
        <f>Плевен!J232</f>
        <v>24937.71</v>
      </c>
      <c r="K22" s="59">
        <f>Плевен!K232</f>
        <v>203142.02</v>
      </c>
      <c r="L22" s="59">
        <f>Плевен!L232</f>
        <v>228079.72999999998</v>
      </c>
      <c r="M22" s="59">
        <f>Плевен!M232</f>
        <v>0</v>
      </c>
      <c r="N22" s="59">
        <f>Плевен!N232</f>
        <v>-9.094947017729282E-13</v>
      </c>
      <c r="O22" s="59">
        <f>Плевен!O232</f>
        <v>0</v>
      </c>
      <c r="P22" s="59">
        <f>Плевен!P232</f>
        <v>0</v>
      </c>
      <c r="Q22" s="59">
        <f>Плевен!Q232</f>
        <v>0</v>
      </c>
      <c r="R22" s="59">
        <f>Плевен!R232</f>
        <v>0</v>
      </c>
      <c r="S22" s="59">
        <f>Плевен!S232</f>
        <v>0</v>
      </c>
    </row>
    <row r="23" spans="1:19" ht="26.25" thickBot="1">
      <c r="A23" s="48">
        <f>Плевен!A247</f>
        <v>16</v>
      </c>
      <c r="B23" s="49" t="str">
        <f>Плевен!B247</f>
        <v>Регионално депо Луковит</v>
      </c>
      <c r="C23" s="49" t="str">
        <f>Плевен!C247</f>
        <v>други</v>
      </c>
      <c r="D23" s="59">
        <f>Плевен!D247</f>
        <v>0</v>
      </c>
      <c r="E23" s="59">
        <f>Плевен!E247</f>
        <v>530.43</v>
      </c>
      <c r="F23" s="59">
        <f>Плевен!F247</f>
        <v>5.75</v>
      </c>
      <c r="G23" s="59">
        <f>Плевен!G247</f>
        <v>0</v>
      </c>
      <c r="H23" s="59">
        <f>Плевен!H247</f>
        <v>3049.9975</v>
      </c>
      <c r="I23" s="59">
        <f>Плевен!I247</f>
        <v>24452.090000000004</v>
      </c>
      <c r="J23" s="59">
        <f>Плевен!J247</f>
        <v>3049.9975</v>
      </c>
      <c r="K23" s="59">
        <f>Плевен!K247</f>
        <v>24452.090000000004</v>
      </c>
      <c r="L23" s="59">
        <f>Плевен!L247</f>
        <v>27502.087499999998</v>
      </c>
      <c r="M23" s="59">
        <f>Плевен!M247</f>
        <v>0</v>
      </c>
      <c r="N23" s="59">
        <f>Плевен!N247</f>
        <v>5.684341886080802E-14</v>
      </c>
      <c r="O23" s="59">
        <f>Плевен!O247</f>
        <v>0</v>
      </c>
      <c r="P23" s="59">
        <f>Плевен!P247</f>
        <v>0</v>
      </c>
      <c r="Q23" s="59">
        <f>Плевен!Q247</f>
        <v>0</v>
      </c>
      <c r="R23" s="59">
        <f>Плевен!R247</f>
        <v>0</v>
      </c>
      <c r="S23" s="59">
        <f>Плевен!S247</f>
        <v>0</v>
      </c>
    </row>
    <row r="24" spans="1:19" s="75" customFormat="1" ht="66" customHeight="1" thickBot="1">
      <c r="A24" s="72">
        <f>Плевен!A262</f>
        <v>17</v>
      </c>
      <c r="B24" s="73" t="str">
        <f>Плевен!B262</f>
        <v>Регионално депо Никопол</v>
      </c>
      <c r="C24" s="73" t="str">
        <f>Плевен!C262</f>
        <v>Никопол, Белене, Левски, Павликени, Свищов</v>
      </c>
      <c r="D24" s="74">
        <f>Плевен!D262</f>
        <v>0</v>
      </c>
      <c r="E24" s="74">
        <f>Плевен!E262</f>
        <v>35023.51</v>
      </c>
      <c r="F24" s="74">
        <f>Плевен!F262</f>
        <v>4</v>
      </c>
      <c r="G24" s="74">
        <f>Плевен!G262</f>
        <v>0</v>
      </c>
      <c r="H24" s="74">
        <f>Плевен!H262</f>
        <v>140094.04</v>
      </c>
      <c r="I24" s="74">
        <f>Плевен!I262</f>
        <v>811200.1800000002</v>
      </c>
      <c r="J24" s="74">
        <f>Плевен!J262</f>
        <v>140094.04</v>
      </c>
      <c r="K24" s="74">
        <f>Плевен!K262</f>
        <v>811200.1500000001</v>
      </c>
      <c r="L24" s="74">
        <f>Плевен!L262</f>
        <v>951294.1899999997</v>
      </c>
      <c r="M24" s="74">
        <f>Плевен!M262</f>
        <v>0</v>
      </c>
      <c r="N24" s="74">
        <f>Плевен!N262</f>
        <v>-0.02999999999155989</v>
      </c>
      <c r="O24" s="74">
        <f>Плевен!O262</f>
        <v>0</v>
      </c>
      <c r="P24" s="74">
        <f>Плевен!P262</f>
        <v>0</v>
      </c>
      <c r="Q24" s="74">
        <f>Плевен!Q262</f>
        <v>0</v>
      </c>
      <c r="R24" s="74">
        <f>Плевен!R262</f>
        <v>0</v>
      </c>
      <c r="S24" s="74">
        <f>Плевен!S262</f>
        <v>0</v>
      </c>
    </row>
    <row r="25" spans="1:19" ht="39" thickBot="1">
      <c r="A25" s="48">
        <f>Плевен!A277</f>
        <v>18</v>
      </c>
      <c r="B25" s="49" t="str">
        <f>Плевен!B277</f>
        <v>Регионално депо Никопол</v>
      </c>
      <c r="C25" s="49" t="str">
        <f>Плевен!C277</f>
        <v>Никопол </v>
      </c>
      <c r="D25" s="59">
        <f>Плевен!D277</f>
        <v>0</v>
      </c>
      <c r="E25" s="59">
        <f>Плевен!E277</f>
        <v>3929.13</v>
      </c>
      <c r="F25" s="59">
        <f>Плевен!F277</f>
        <v>4</v>
      </c>
      <c r="G25" s="59">
        <f>Плевен!G277</f>
        <v>0</v>
      </c>
      <c r="H25" s="59">
        <f>Плевен!H277</f>
        <v>15716.52</v>
      </c>
      <c r="I25" s="59">
        <f>Плевен!I277</f>
        <v>91167.86999999998</v>
      </c>
      <c r="J25" s="59">
        <f>Плевен!J277</f>
        <v>15716.52</v>
      </c>
      <c r="K25" s="59">
        <f>Плевен!K277</f>
        <v>91167.84999999999</v>
      </c>
      <c r="L25" s="59">
        <f>Плевен!L277</f>
        <v>106884.36999999998</v>
      </c>
      <c r="M25" s="59">
        <f>Плевен!M277</f>
        <v>0</v>
      </c>
      <c r="N25" s="59">
        <f>Плевен!N277</f>
        <v>-0.020000000000891305</v>
      </c>
      <c r="O25" s="59">
        <f>Плевен!O277</f>
        <v>0</v>
      </c>
      <c r="P25" s="59">
        <f>Плевен!P277</f>
        <v>0</v>
      </c>
      <c r="Q25" s="59">
        <f>Плевен!Q277</f>
        <v>0</v>
      </c>
      <c r="R25" s="59">
        <f>Плевен!R277</f>
        <v>0</v>
      </c>
      <c r="S25" s="59">
        <f>Плевен!S277</f>
        <v>0</v>
      </c>
    </row>
    <row r="26" spans="1:19" ht="39" thickBot="1">
      <c r="A26" s="48">
        <f>Плевен!A292</f>
        <v>19</v>
      </c>
      <c r="B26" s="49" t="str">
        <f>Плевен!B292</f>
        <v>Регионално депо Никопол</v>
      </c>
      <c r="C26" s="49" t="str">
        <f>Плевен!C292</f>
        <v>Белене</v>
      </c>
      <c r="D26" s="59">
        <f>Плевен!D292</f>
        <v>0</v>
      </c>
      <c r="E26" s="59">
        <f>Плевен!E292</f>
        <v>1852.9599999999996</v>
      </c>
      <c r="F26" s="59">
        <f>Плевен!F292</f>
        <v>4</v>
      </c>
      <c r="G26" s="59">
        <f>Плевен!G292</f>
        <v>0</v>
      </c>
      <c r="H26" s="59">
        <f>Плевен!H292</f>
        <v>7411.839999999998</v>
      </c>
      <c r="I26" s="59">
        <f>Плевен!I292</f>
        <v>44459.53999999999</v>
      </c>
      <c r="J26" s="59">
        <f>Плевен!J292</f>
        <v>7411.839999999998</v>
      </c>
      <c r="K26" s="59">
        <f>Плевен!K292</f>
        <v>44459.499999999985</v>
      </c>
      <c r="L26" s="59">
        <f>Плевен!L292</f>
        <v>51871.34000000001</v>
      </c>
      <c r="M26" s="59">
        <f>Плевен!M292</f>
        <v>0</v>
      </c>
      <c r="N26" s="59">
        <f>Плевен!N292</f>
        <v>-0.04000000000064574</v>
      </c>
      <c r="O26" s="59">
        <f>Плевен!O292</f>
        <v>0</v>
      </c>
      <c r="P26" s="59">
        <f>Плевен!P292</f>
        <v>0</v>
      </c>
      <c r="Q26" s="59">
        <f>Плевен!Q292</f>
        <v>0</v>
      </c>
      <c r="R26" s="59">
        <f>Плевен!R292</f>
        <v>0</v>
      </c>
      <c r="S26" s="59">
        <f>Плевен!S292</f>
        <v>0</v>
      </c>
    </row>
    <row r="27" spans="1:19" ht="39" thickBot="1">
      <c r="A27" s="48">
        <f>Плевен!A307</f>
        <v>20</v>
      </c>
      <c r="B27" s="49" t="str">
        <f>Плевен!B307</f>
        <v>Регионално депо Никопол</v>
      </c>
      <c r="C27" s="49" t="str">
        <f>Плевен!C307</f>
        <v>Левски</v>
      </c>
      <c r="D27" s="59">
        <f>Плевен!D307</f>
        <v>0</v>
      </c>
      <c r="E27" s="59">
        <f>Плевен!E307</f>
        <v>6170.52</v>
      </c>
      <c r="F27" s="59">
        <f>Плевен!F307</f>
        <v>4</v>
      </c>
      <c r="G27" s="59">
        <f>Плевен!G307</f>
        <v>0</v>
      </c>
      <c r="H27" s="59">
        <f>Плевен!H307</f>
        <v>24682.08</v>
      </c>
      <c r="I27" s="59">
        <f>Плевен!I307</f>
        <v>140627.28000000003</v>
      </c>
      <c r="J27" s="59">
        <f>Плевен!J307</f>
        <v>24682.08</v>
      </c>
      <c r="K27" s="59">
        <f>Плевен!K307</f>
        <v>140627.265</v>
      </c>
      <c r="L27" s="59">
        <f>Плевен!L307</f>
        <v>165309.34499999994</v>
      </c>
      <c r="M27" s="59">
        <f>Плевен!M307</f>
        <v>0</v>
      </c>
      <c r="N27" s="59">
        <f>Плевен!N307</f>
        <v>-0.01499999999987267</v>
      </c>
      <c r="O27" s="59">
        <f>Плевен!O307</f>
        <v>0</v>
      </c>
      <c r="P27" s="59">
        <f>Плевен!P307</f>
        <v>0</v>
      </c>
      <c r="Q27" s="59">
        <f>Плевен!Q307</f>
        <v>0</v>
      </c>
      <c r="R27" s="59">
        <f>Плевен!R307</f>
        <v>0</v>
      </c>
      <c r="S27" s="59">
        <f>Плевен!S307</f>
        <v>0</v>
      </c>
    </row>
    <row r="28" spans="1:19" ht="39" thickBot="1">
      <c r="A28" s="48">
        <f>Плевен!A322</f>
        <v>21</v>
      </c>
      <c r="B28" s="49" t="str">
        <f>Плевен!B322</f>
        <v>Регионално депо Никопол</v>
      </c>
      <c r="C28" s="49" t="str">
        <f>Плевен!C322</f>
        <v> Павликени</v>
      </c>
      <c r="D28" s="59">
        <f>Плевен!D322</f>
        <v>0</v>
      </c>
      <c r="E28" s="59">
        <f>Плевен!E322</f>
        <v>8770.630000000001</v>
      </c>
      <c r="F28" s="59">
        <f>Плевен!F322</f>
        <v>4</v>
      </c>
      <c r="G28" s="59">
        <f>Плевен!G322</f>
        <v>0</v>
      </c>
      <c r="H28" s="59">
        <f>Плевен!H322</f>
        <v>35082.520000000004</v>
      </c>
      <c r="I28" s="59">
        <f>Плевен!I322</f>
        <v>200491.07</v>
      </c>
      <c r="J28" s="59">
        <f>Плевен!J322</f>
        <v>35082.520000000004</v>
      </c>
      <c r="K28" s="59">
        <f>Плевен!K322</f>
        <v>200491.04499999998</v>
      </c>
      <c r="L28" s="59">
        <f>Плевен!L322</f>
        <v>235573.565</v>
      </c>
      <c r="M28" s="59">
        <f>Плевен!M322</f>
        <v>0</v>
      </c>
      <c r="N28" s="59">
        <f>Плевен!N322</f>
        <v>-0.024999999999636202</v>
      </c>
      <c r="O28" s="59">
        <f>Плевен!O322</f>
        <v>0</v>
      </c>
      <c r="P28" s="59">
        <f>Плевен!P322</f>
        <v>0</v>
      </c>
      <c r="Q28" s="59">
        <f>Плевен!Q322</f>
        <v>0</v>
      </c>
      <c r="R28" s="59">
        <f>Плевен!R322</f>
        <v>0</v>
      </c>
      <c r="S28" s="59">
        <f>Плевен!S322</f>
        <v>0</v>
      </c>
    </row>
    <row r="29" spans="1:19" ht="39" thickBot="1">
      <c r="A29" s="48">
        <f>Плевен!A337</f>
        <v>22</v>
      </c>
      <c r="B29" s="49" t="str">
        <f>Плевен!B337</f>
        <v>Регионално депо Никопол</v>
      </c>
      <c r="C29" s="49" t="str">
        <f>Плевен!C337</f>
        <v>Свищов</v>
      </c>
      <c r="D29" s="59">
        <f>Плевен!D337</f>
        <v>0</v>
      </c>
      <c r="E29" s="59">
        <f>Плевен!E337</f>
        <v>12996.999999999998</v>
      </c>
      <c r="F29" s="59">
        <f>Плевен!F337</f>
        <v>4</v>
      </c>
      <c r="G29" s="59">
        <f>Плевен!G337</f>
        <v>0</v>
      </c>
      <c r="H29" s="59">
        <f>Плевен!H337</f>
        <v>51988.99999999999</v>
      </c>
      <c r="I29" s="59">
        <f>Плевен!I337</f>
        <v>302234.53</v>
      </c>
      <c r="J29" s="59">
        <f>Плевен!J337</f>
        <v>51988.99999999999</v>
      </c>
      <c r="K29" s="59">
        <f>Плевен!K337</f>
        <v>302234.49</v>
      </c>
      <c r="L29" s="59">
        <f>Плевен!L337</f>
        <v>354223.49</v>
      </c>
      <c r="M29" s="59">
        <f>Плевен!M337</f>
        <v>0</v>
      </c>
      <c r="N29" s="59">
        <f>Плевен!N337</f>
        <v>-0.03999999999996362</v>
      </c>
      <c r="O29" s="59">
        <f>Плевен!O337</f>
        <v>0</v>
      </c>
      <c r="P29" s="59">
        <f>Плевен!P337</f>
        <v>0</v>
      </c>
      <c r="Q29" s="59">
        <f>Плевен!Q337</f>
        <v>0</v>
      </c>
      <c r="R29" s="59">
        <f>Плевен!R337</f>
        <v>0</v>
      </c>
      <c r="S29" s="59">
        <f>Плевен!S337</f>
        <v>0</v>
      </c>
    </row>
    <row r="30" spans="1:19" ht="39" thickBot="1">
      <c r="A30" s="48">
        <f>Плевен!A352</f>
        <v>23</v>
      </c>
      <c r="B30" s="49" t="str">
        <f>Плевен!B352</f>
        <v>Регионално депо Никопол</v>
      </c>
      <c r="C30" s="49" t="str">
        <f>Плевен!C352</f>
        <v>други</v>
      </c>
      <c r="D30" s="59">
        <f>Плевен!D352</f>
        <v>0</v>
      </c>
      <c r="E30" s="59">
        <f>Плевен!E352</f>
        <v>1299.1799999999998</v>
      </c>
      <c r="F30" s="59">
        <f>Плевен!F352</f>
        <v>4</v>
      </c>
      <c r="G30" s="59">
        <f>Плевен!G352</f>
        <v>0</v>
      </c>
      <c r="H30" s="59">
        <f>Плевен!H352</f>
        <v>5196.719999999999</v>
      </c>
      <c r="I30" s="59">
        <f>Плевен!I352</f>
        <v>32128.089999999997</v>
      </c>
      <c r="J30" s="59">
        <f>Плевен!J352</f>
        <v>5196.719999999999</v>
      </c>
      <c r="K30" s="59">
        <f>Плевен!K352</f>
        <v>32128.089999999997</v>
      </c>
      <c r="L30" s="59">
        <f>Плевен!L352</f>
        <v>37324.81</v>
      </c>
      <c r="M30" s="59">
        <f>Плевен!M352</f>
        <v>0</v>
      </c>
      <c r="N30" s="59">
        <f>Плевен!N352</f>
        <v>2.8421709430404007E-13</v>
      </c>
      <c r="O30" s="59">
        <f>Плевен!O352</f>
        <v>0</v>
      </c>
      <c r="P30" s="59">
        <f>Плевен!P352</f>
        <v>0</v>
      </c>
      <c r="Q30" s="59">
        <f>Плевен!Q352</f>
        <v>0</v>
      </c>
      <c r="R30" s="59">
        <f>Плевен!R352</f>
        <v>0</v>
      </c>
      <c r="S30" s="59">
        <f>Плевен!S352</f>
        <v>0</v>
      </c>
    </row>
    <row r="31" spans="1:19" s="79" customFormat="1" ht="66.75" customHeight="1" thickBot="1">
      <c r="A31" s="76">
        <f>Плевен!A367</f>
        <v>24</v>
      </c>
      <c r="B31" s="77" t="str">
        <f>Плевен!B367</f>
        <v>Регионално депо Плевен</v>
      </c>
      <c r="C31" s="77" t="str">
        <f>Плевен!C367</f>
        <v>Плевен, Гулянци, Д.Дъбник, Д.Митрополия, Искър, Пордим </v>
      </c>
      <c r="D31" s="78">
        <f>Плевен!D367</f>
        <v>0</v>
      </c>
      <c r="E31" s="78">
        <f>Плевен!E367</f>
        <v>166302.316</v>
      </c>
      <c r="F31" s="78">
        <f>Плевен!F367</f>
        <v>2.63</v>
      </c>
      <c r="G31" s="78">
        <f>Плевен!G367</f>
        <v>0</v>
      </c>
      <c r="H31" s="78">
        <f>Плевен!H367</f>
        <v>437375.06</v>
      </c>
      <c r="I31" s="78">
        <f>Плевен!I367</f>
        <v>7826116.590000002</v>
      </c>
      <c r="J31" s="78">
        <f>Плевен!J367</f>
        <v>437375.06</v>
      </c>
      <c r="K31" s="78">
        <f>Плевен!K367</f>
        <v>7826116.651999999</v>
      </c>
      <c r="L31" s="78">
        <f>Плевен!L367</f>
        <v>8263491.650000001</v>
      </c>
      <c r="M31" s="78">
        <f>Плевен!M367</f>
        <v>0.01</v>
      </c>
      <c r="N31" s="78">
        <f>Плевен!N367</f>
        <v>0.062000000005355105</v>
      </c>
      <c r="O31" s="78">
        <f>Плевен!O367</f>
        <v>0</v>
      </c>
      <c r="P31" s="78">
        <f>Плевен!P367</f>
        <v>0</v>
      </c>
      <c r="Q31" s="78">
        <f>Плевен!Q367</f>
        <v>0</v>
      </c>
      <c r="R31" s="78">
        <f>Плевен!R367</f>
        <v>0</v>
      </c>
      <c r="S31" s="78">
        <f>Плевен!S367</f>
        <v>0</v>
      </c>
    </row>
    <row r="32" spans="1:19" ht="26.25" thickBot="1">
      <c r="A32" s="48">
        <f>Плевен!A382</f>
        <v>25</v>
      </c>
      <c r="B32" s="49" t="str">
        <f>Плевен!B382</f>
        <v>Регионално депо Плевен</v>
      </c>
      <c r="C32" s="49" t="str">
        <f>Плевен!C382</f>
        <v>Плевен</v>
      </c>
      <c r="D32" s="59">
        <f>Плевен!D382</f>
        <v>0</v>
      </c>
      <c r="E32" s="59">
        <f>Плевен!E382</f>
        <v>142930.47200000004</v>
      </c>
      <c r="F32" s="59">
        <f>Плевен!F382</f>
        <v>2.63</v>
      </c>
      <c r="G32" s="59">
        <f>Плевен!G382</f>
        <v>0</v>
      </c>
      <c r="H32" s="59">
        <f>Плевен!H382</f>
        <v>375907.13999999996</v>
      </c>
      <c r="I32" s="59">
        <f>Плевен!I382</f>
        <v>6710318.79</v>
      </c>
      <c r="J32" s="59">
        <f>Плевен!J382</f>
        <v>375907.15196</v>
      </c>
      <c r="K32" s="59">
        <f>Плевен!K382</f>
        <v>6710318.854</v>
      </c>
      <c r="L32" s="59">
        <f>Плевен!L382</f>
        <v>7086226.00596</v>
      </c>
      <c r="M32" s="59">
        <f>Плевен!M382</f>
        <v>-0.00012000000424450263</v>
      </c>
      <c r="N32" s="59">
        <f>Плевен!N382</f>
        <v>0.06399999998393469</v>
      </c>
      <c r="O32" s="59">
        <f>Плевен!O382</f>
        <v>0</v>
      </c>
      <c r="P32" s="59">
        <f>Плевен!P382</f>
        <v>0</v>
      </c>
      <c r="Q32" s="59">
        <f>Плевен!Q382</f>
        <v>0</v>
      </c>
      <c r="R32" s="59">
        <f>Плевен!R382</f>
        <v>0</v>
      </c>
      <c r="S32" s="59">
        <f>Плевен!S382</f>
        <v>0</v>
      </c>
    </row>
    <row r="33" spans="1:19" ht="26.25" thickBot="1">
      <c r="A33" s="48">
        <f>Плевен!A397</f>
        <v>26</v>
      </c>
      <c r="B33" s="49" t="str">
        <f>Плевен!B397</f>
        <v>Регионално депо Плевен</v>
      </c>
      <c r="C33" s="49" t="str">
        <f>Плевен!C397</f>
        <v>Гулянци</v>
      </c>
      <c r="D33" s="59">
        <f>Плевен!D397</f>
        <v>0</v>
      </c>
      <c r="E33" s="59">
        <f>Плевен!E397</f>
        <v>2199.34</v>
      </c>
      <c r="F33" s="59">
        <f>Плевен!F397</f>
        <v>2.63</v>
      </c>
      <c r="G33" s="59">
        <f>Плевен!G397</f>
        <v>0</v>
      </c>
      <c r="H33" s="59">
        <f>Плевен!H397</f>
        <v>5784.23</v>
      </c>
      <c r="I33" s="59">
        <f>Плевен!I397</f>
        <v>111818.28</v>
      </c>
      <c r="J33" s="59">
        <f>Плевен!J397</f>
        <v>5784.23</v>
      </c>
      <c r="K33" s="59">
        <f>Плевен!K397</f>
        <v>111818.28</v>
      </c>
      <c r="L33" s="59">
        <f>Плевен!L397</f>
        <v>117602.51</v>
      </c>
      <c r="M33" s="59">
        <f>Плевен!M397</f>
        <v>0</v>
      </c>
      <c r="N33" s="59">
        <f>Плевен!N397</f>
        <v>-4.547473508864641E-13</v>
      </c>
      <c r="O33" s="59">
        <f>Плевен!O397</f>
        <v>0</v>
      </c>
      <c r="P33" s="59">
        <f>Плевен!P397</f>
        <v>0</v>
      </c>
      <c r="Q33" s="59">
        <f>Плевен!Q397</f>
        <v>0</v>
      </c>
      <c r="R33" s="59">
        <f>Плевен!R397</f>
        <v>0</v>
      </c>
      <c r="S33" s="59">
        <f>Плевен!S397</f>
        <v>0</v>
      </c>
    </row>
    <row r="34" spans="1:19" ht="26.25" thickBot="1">
      <c r="A34" s="48">
        <f>Плевен!A412</f>
        <v>27</v>
      </c>
      <c r="B34" s="49" t="str">
        <f>Плевен!B412</f>
        <v>Регионално депо Плевен</v>
      </c>
      <c r="C34" s="49" t="str">
        <f>Плевен!C412</f>
        <v>Долни Дъбник</v>
      </c>
      <c r="D34" s="59">
        <f>Плевен!D412</f>
        <v>0</v>
      </c>
      <c r="E34" s="59">
        <f>Плевен!E412</f>
        <v>7240.594</v>
      </c>
      <c r="F34" s="59">
        <f>Плевен!F412</f>
        <v>2.63</v>
      </c>
      <c r="G34" s="59">
        <f>Плевен!G412</f>
        <v>0</v>
      </c>
      <c r="H34" s="59">
        <f>Плевен!H412</f>
        <v>19042.75</v>
      </c>
      <c r="I34" s="59">
        <f>Плевен!I412</f>
        <v>345324.18</v>
      </c>
      <c r="J34" s="59">
        <f>Плевен!J412</f>
        <v>19042.75</v>
      </c>
      <c r="K34" s="59">
        <f>Плевен!K412</f>
        <v>345324.178</v>
      </c>
      <c r="L34" s="59">
        <f>Плевен!L412</f>
        <v>364366.93</v>
      </c>
      <c r="M34" s="59">
        <f>Плевен!M412</f>
        <v>0</v>
      </c>
      <c r="N34" s="59">
        <f>Плевен!N412</f>
        <v>-0.0020000000040454324</v>
      </c>
      <c r="O34" s="59">
        <f>Плевен!O412</f>
        <v>0</v>
      </c>
      <c r="P34" s="59">
        <f>Плевен!P412</f>
        <v>0</v>
      </c>
      <c r="Q34" s="59">
        <f>Плевен!Q412</f>
        <v>0</v>
      </c>
      <c r="R34" s="59">
        <f>Плевен!R412</f>
        <v>0</v>
      </c>
      <c r="S34" s="59">
        <f>Плевен!S412</f>
        <v>0</v>
      </c>
    </row>
    <row r="35" spans="1:19" ht="33" customHeight="1" thickBot="1">
      <c r="A35" s="48">
        <f>Плевен!A427</f>
        <v>28</v>
      </c>
      <c r="B35" s="49" t="str">
        <f>Плевен!B427</f>
        <v>Регионално депо Плевен</v>
      </c>
      <c r="C35" s="49" t="str">
        <f>Плевен!C427</f>
        <v>Долна Митрополия</v>
      </c>
      <c r="D35" s="59">
        <f>Плевен!D427</f>
        <v>0</v>
      </c>
      <c r="E35" s="59">
        <f>Плевен!E427</f>
        <v>8989.789999999999</v>
      </c>
      <c r="F35" s="59">
        <f>Плевен!F427</f>
        <v>2.63</v>
      </c>
      <c r="G35" s="59">
        <f>Плевен!G427</f>
        <v>0</v>
      </c>
      <c r="H35" s="59">
        <f>Плевен!H427</f>
        <v>23643.12</v>
      </c>
      <c r="I35" s="59">
        <f>Плевен!I427</f>
        <v>425616.49</v>
      </c>
      <c r="J35" s="59">
        <f>Плевен!J427</f>
        <v>23643.12</v>
      </c>
      <c r="K35" s="59">
        <f>Плевен!K427</f>
        <v>425616.49</v>
      </c>
      <c r="L35" s="59">
        <f>Плевен!L427</f>
        <v>449259.61</v>
      </c>
      <c r="M35" s="59">
        <f>Плевен!M427</f>
        <v>0</v>
      </c>
      <c r="N35" s="59">
        <f>Плевен!N427</f>
        <v>7.275957614183426E-12</v>
      </c>
      <c r="O35" s="59">
        <f>Плевен!O427</f>
        <v>0</v>
      </c>
      <c r="P35" s="59">
        <f>Плевен!P427</f>
        <v>0</v>
      </c>
      <c r="Q35" s="59">
        <f>Плевен!Q427</f>
        <v>0</v>
      </c>
      <c r="R35" s="59">
        <f>Плевен!R427</f>
        <v>0</v>
      </c>
      <c r="S35" s="59">
        <f>Плевен!S427</f>
        <v>0</v>
      </c>
    </row>
    <row r="36" spans="1:19" ht="26.25" thickBot="1">
      <c r="A36" s="48">
        <f>Плевен!A442</f>
        <v>29</v>
      </c>
      <c r="B36" s="49" t="str">
        <f>Плевен!B442</f>
        <v>Регионално депо Плевен</v>
      </c>
      <c r="C36" s="49" t="str">
        <f>Плевен!C442</f>
        <v>Искър</v>
      </c>
      <c r="D36" s="59">
        <f>Плевен!D442</f>
        <v>0</v>
      </c>
      <c r="E36" s="59">
        <f>Плевен!E442</f>
        <v>2591.8900000000003</v>
      </c>
      <c r="F36" s="59">
        <f>Плевен!F442</f>
        <v>2.63</v>
      </c>
      <c r="G36" s="59">
        <f>Плевен!G442</f>
        <v>0</v>
      </c>
      <c r="H36" s="59">
        <f>Плевен!H442</f>
        <v>6816.6500000000015</v>
      </c>
      <c r="I36" s="59">
        <f>Плевен!I442</f>
        <v>122947.69</v>
      </c>
      <c r="J36" s="59">
        <f>Плевен!J442</f>
        <v>6816.65</v>
      </c>
      <c r="K36" s="59">
        <f>Плевен!K442</f>
        <v>122947.69</v>
      </c>
      <c r="L36" s="59">
        <f>Плевен!L442</f>
        <v>129764.34</v>
      </c>
      <c r="M36" s="59">
        <f>Плевен!M442</f>
        <v>0</v>
      </c>
      <c r="N36" s="59">
        <f>Плевен!N442</f>
        <v>-2.0463630789890885E-12</v>
      </c>
      <c r="O36" s="59">
        <f>Плевен!O442</f>
        <v>0</v>
      </c>
      <c r="P36" s="59">
        <f>Плевен!P442</f>
        <v>0</v>
      </c>
      <c r="Q36" s="59">
        <f>Плевен!Q442</f>
        <v>0</v>
      </c>
      <c r="R36" s="59">
        <f>Плевен!R442</f>
        <v>0</v>
      </c>
      <c r="S36" s="59">
        <f>Плевен!S442</f>
        <v>0</v>
      </c>
    </row>
    <row r="37" spans="1:19" ht="26.25" thickBot="1">
      <c r="A37" s="48">
        <f>Плевен!A457</f>
        <v>30</v>
      </c>
      <c r="B37" s="49" t="str">
        <f>Плевен!B457</f>
        <v>Регионално депо Плевен</v>
      </c>
      <c r="C37" s="49" t="str">
        <f>Плевен!C457</f>
        <v>Пордим</v>
      </c>
      <c r="D37" s="59">
        <f>Плевен!D457</f>
        <v>0</v>
      </c>
      <c r="E37" s="59">
        <f>Плевен!E457</f>
        <v>2313.3999999999996</v>
      </c>
      <c r="F37" s="59">
        <f>Плевен!F457</f>
        <v>2.63</v>
      </c>
      <c r="G37" s="59">
        <f>Плевен!G457</f>
        <v>0</v>
      </c>
      <c r="H37" s="59">
        <f>Плевен!H457</f>
        <v>6084.17</v>
      </c>
      <c r="I37" s="59">
        <f>Плевен!I457</f>
        <v>108433.81999999999</v>
      </c>
      <c r="J37" s="59">
        <f>Плевен!J457</f>
        <v>6084.17</v>
      </c>
      <c r="K37" s="59">
        <f>Плевен!K457</f>
        <v>108433.81999999999</v>
      </c>
      <c r="L37" s="59">
        <f>Плевен!L457</f>
        <v>114517.98999999999</v>
      </c>
      <c r="M37" s="59">
        <f>Плевен!M457</f>
        <v>0</v>
      </c>
      <c r="N37" s="59">
        <f>Плевен!N457</f>
        <v>4.547473508864641E-13</v>
      </c>
      <c r="O37" s="59">
        <f>Плевен!O457</f>
        <v>0</v>
      </c>
      <c r="P37" s="59">
        <f>Плевен!P457</f>
        <v>0</v>
      </c>
      <c r="Q37" s="59">
        <f>Плевен!Q457</f>
        <v>0</v>
      </c>
      <c r="R37" s="59">
        <f>Плевен!R457</f>
        <v>0</v>
      </c>
      <c r="S37" s="59">
        <f>Плевен!S457</f>
        <v>0</v>
      </c>
    </row>
    <row r="38" spans="1:19" ht="26.25" thickBot="1">
      <c r="A38" s="48">
        <f>Плевен!A472</f>
        <v>31</v>
      </c>
      <c r="B38" s="49" t="str">
        <f>Плевен!B472</f>
        <v>Регионално депо Плевен</v>
      </c>
      <c r="C38" s="49" t="str">
        <f>Плевен!C472</f>
        <v>други</v>
      </c>
      <c r="D38" s="59">
        <f>Плевен!D472</f>
        <v>0</v>
      </c>
      <c r="E38" s="59">
        <f>Плевен!E472</f>
        <v>0</v>
      </c>
      <c r="F38" s="59">
        <f>Плевен!F472</f>
        <v>2.63</v>
      </c>
      <c r="G38" s="59">
        <f>Плевен!G472</f>
        <v>0</v>
      </c>
      <c r="H38" s="59">
        <f>Плевен!H472</f>
        <v>0</v>
      </c>
      <c r="I38" s="59">
        <f>Плевен!I472</f>
        <v>0</v>
      </c>
      <c r="J38" s="59">
        <f>Плевен!J472</f>
        <v>0</v>
      </c>
      <c r="K38" s="59">
        <f>Плевен!K472</f>
        <v>0</v>
      </c>
      <c r="L38" s="59">
        <f>Плевен!L472</f>
        <v>0</v>
      </c>
      <c r="M38" s="59">
        <f>Плевен!M472</f>
        <v>0</v>
      </c>
      <c r="N38" s="59">
        <f>Плевен!N472</f>
        <v>0</v>
      </c>
      <c r="O38" s="59">
        <f>Плевен!O472</f>
        <v>0</v>
      </c>
      <c r="P38" s="59">
        <f>Плевен!P472</f>
        <v>0</v>
      </c>
      <c r="Q38" s="59">
        <f>Плевен!Q472</f>
        <v>0</v>
      </c>
      <c r="R38" s="59">
        <f>Плевен!R472</f>
        <v>0</v>
      </c>
      <c r="S38" s="59">
        <f>Плевен!S472</f>
        <v>0</v>
      </c>
    </row>
  </sheetData>
  <sheetProtection/>
  <mergeCells count="18">
    <mergeCell ref="Q3:Q6"/>
    <mergeCell ref="F3:G5"/>
    <mergeCell ref="C2:D2"/>
    <mergeCell ref="A3:A6"/>
    <mergeCell ref="B3:B6"/>
    <mergeCell ref="C3:C6"/>
    <mergeCell ref="D3:E5"/>
    <mergeCell ref="E2:U2"/>
    <mergeCell ref="R3:R6"/>
    <mergeCell ref="S3:S6"/>
    <mergeCell ref="M3:M6"/>
    <mergeCell ref="N3:N6"/>
    <mergeCell ref="O3:O6"/>
    <mergeCell ref="P3:P6"/>
    <mergeCell ref="H3:I5"/>
    <mergeCell ref="J3:J6"/>
    <mergeCell ref="K3:K6"/>
    <mergeCell ref="L3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S.Ivanova</cp:lastModifiedBy>
  <cp:lastPrinted>2020-03-12T14:58:38Z</cp:lastPrinted>
  <dcterms:created xsi:type="dcterms:W3CDTF">2013-11-08T15:13:18Z</dcterms:created>
  <dcterms:modified xsi:type="dcterms:W3CDTF">2020-06-15T09:01:58Z</dcterms:modified>
  <cp:category/>
  <cp:version/>
  <cp:contentType/>
  <cp:contentStatus/>
</cp:coreProperties>
</file>